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Final" sheetId="1" r:id="rId1"/>
    <sheet name="Breakeven Class Size" sheetId="2" r:id="rId2"/>
  </sheets>
  <definedNames/>
  <calcPr fullCalcOnLoad="1"/>
</workbook>
</file>

<file path=xl/sharedStrings.xml><?xml version="1.0" encoding="utf-8"?>
<sst xmlns="http://schemas.openxmlformats.org/spreadsheetml/2006/main" count="125" uniqueCount="88">
  <si>
    <t>Lower School Class Size Proposal</t>
  </si>
  <si>
    <t>4K</t>
  </si>
  <si>
    <t>5K</t>
  </si>
  <si>
    <t>1st Grade</t>
  </si>
  <si>
    <t>2nd Grade</t>
  </si>
  <si>
    <t>3rd Grade</t>
  </si>
  <si>
    <t>4th Grade</t>
  </si>
  <si>
    <t>3K</t>
  </si>
  <si>
    <t>Tuition</t>
  </si>
  <si>
    <t>*</t>
  </si>
  <si>
    <t>Total</t>
  </si>
  <si>
    <t>**</t>
  </si>
  <si>
    <t>Size of</t>
  </si>
  <si>
    <t>1st Section</t>
  </si>
  <si>
    <t>13 - 16</t>
  </si>
  <si>
    <t>2nd Section</t>
  </si>
  <si>
    <t>Range</t>
  </si>
  <si>
    <t>2 Sections</t>
  </si>
  <si>
    <t>25 - 28</t>
  </si>
  <si>
    <t>3 Sections</t>
  </si>
  <si>
    <t>3rd Section</t>
  </si>
  <si>
    <t>Waiting List</t>
  </si>
  <si>
    <t>Will Produce Minimum Size</t>
  </si>
  <si>
    <t>Effectively open additional class for</t>
  </si>
  <si>
    <t>Minimum</t>
  </si>
  <si>
    <t>to open</t>
  </si>
  <si>
    <t>Breakeven Calculation for LS Classes</t>
  </si>
  <si>
    <t>LS Faculty Salaries</t>
  </si>
  <si>
    <t>Estimated Benefits for LS Faculty, Instructional Support and Administration</t>
  </si>
  <si>
    <t>Total Estimated LS Faculty Costs</t>
  </si>
  <si>
    <t>Cost Per Section</t>
  </si>
  <si>
    <t>Breakeven Number of Students per Class</t>
  </si>
  <si>
    <t>Total Estimated LS Operating Costs</t>
  </si>
  <si>
    <t>This does NOT include any other operating costs of the LS (i.e. utlities, janitorial, food service, library,</t>
  </si>
  <si>
    <t>1 -</t>
  </si>
  <si>
    <t>2 -</t>
  </si>
  <si>
    <t>LS Financial Aid</t>
  </si>
  <si>
    <t># Stud</t>
  </si>
  <si>
    <t>1st</t>
  </si>
  <si>
    <t>2nd</t>
  </si>
  <si>
    <t>3rd</t>
  </si>
  <si>
    <t>4th</t>
  </si>
  <si>
    <t>Kindergarten</t>
  </si>
  <si>
    <t>with an aide</t>
  </si>
  <si>
    <t>with a PT</t>
  </si>
  <si>
    <t>aide</t>
  </si>
  <si>
    <t>Maximum</t>
  </si>
  <si>
    <t>15 - 18</t>
  </si>
  <si>
    <t>29 - 32</t>
  </si>
  <si>
    <t>16 - 19</t>
  </si>
  <si>
    <t>31 - 34</t>
  </si>
  <si>
    <t>17 - 20</t>
  </si>
  <si>
    <t>33 - 36</t>
  </si>
  <si>
    <t>19 - 22</t>
  </si>
  <si>
    <t>37 - 40</t>
  </si>
  <si>
    <t>Number of Teachers</t>
  </si>
  <si>
    <t>IS and Admin (see above)</t>
  </si>
  <si>
    <t>IS shared with other divisions</t>
  </si>
  <si>
    <t>Sample School</t>
  </si>
  <si>
    <t>Direct LS Instructional Support and Administration Salaries</t>
  </si>
  <si>
    <t>Indirect LS Instructional Support Salaries</t>
  </si>
  <si>
    <t xml:space="preserve">Technology Instructor, Music Instructor, Learning Center Director, Learning Center Teacher, LS </t>
  </si>
  <si>
    <t>LS Faculty Salary Costs</t>
  </si>
  <si>
    <t xml:space="preserve">Direct LS Instructional Support and Administration that primarily serve the LS - IB Director, 4K Aide, </t>
  </si>
  <si>
    <t>insert school's figures</t>
  </si>
  <si>
    <t>Average Teachers and Support per Section</t>
  </si>
  <si>
    <t xml:space="preserve">using whatever class size minimums and maximums the school decides to use.  The individual grade minimum size and number of students that a new section will </t>
  </si>
  <si>
    <t>be opened for will be automatically calculated based on the figures included in the maximum and minimum columns for each grade.</t>
  </si>
  <si>
    <t>Operating Budgets for LS, IB, etc.</t>
  </si>
  <si>
    <t>This can produce a situation where parents expect uber small class sizes.   When a school that had run classes of 16 - 19 loses students and resorts to running classes</t>
  </si>
  <si>
    <t>with 10 and 11, parents and faculty become accustomed to very small sizes and thus provide resistance when classes sizes are returned to the previously "normal" class sizes.</t>
  </si>
  <si>
    <t>The breakeven class size is 12 students (see attached), so each class with fewer than 12 students truly loses money and doesn't cover its basic operating costs.</t>
  </si>
  <si>
    <t xml:space="preserve">Goal is to get to normal NAIS class sizes of 17 - 21 students per class.  It is important to get there gradually while strengthening the program.  Changing without </t>
  </si>
  <si>
    <t>manual</t>
  </si>
  <si>
    <t>input</t>
  </si>
  <si>
    <t>Downside to the minimum class sizes of 8 - 11 (the byproduct of opening the 2nd section at the above numbers) -</t>
  </si>
  <si>
    <t>strengthening the program is not recommended.  Once enrollment starts improving, the plan is to increase the maximum class sizes and thus the minimum class sizes above.</t>
  </si>
  <si>
    <t>Instructions - update the Breakeven Class Size schedule, then update the Maximize Size, Waiting List Range, and Minimum Size to open additional section columns,</t>
  </si>
  <si>
    <t xml:space="preserve">Indirect LS Insturctional Support Salaries includes employees shared among all divisions, thus 1/3 of  </t>
  </si>
  <si>
    <t>Number of LS Class Sections</t>
  </si>
  <si>
    <t>per LS payroll printout</t>
  </si>
  <si>
    <t xml:space="preserve">Nurse, LIbrarian, and 2 Counselors, with the Middle School and Upper School responsible for the other </t>
  </si>
  <si>
    <t>2/3rds of those salaries.</t>
  </si>
  <si>
    <t>Secretary, LS Head, AfterSchool Director, etc.</t>
  </si>
  <si>
    <t>Total LS Teachers and Support</t>
  </si>
  <si>
    <t>Calculation of Weighted Average Tuition Per LS Student</t>
  </si>
  <si>
    <t>Weighted Ave =</t>
  </si>
  <si>
    <t>or administrative overhead (i.e. Admissions, Business, Development, Head of School, etc.)).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</si>
</sst>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/d/yy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_);_(* \(#,##0.0\);_(* &quot;-&quot;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59" applyNumberFormat="1" applyFont="1" applyAlignment="1">
      <alignment horizontal="center"/>
    </xf>
    <xf numFmtId="10" fontId="0" fillId="0" borderId="0" xfId="59" applyNumberFormat="1" applyFont="1" applyAlignment="1">
      <alignment horizontal="left"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 horizontal="left"/>
    </xf>
    <xf numFmtId="165" fontId="0" fillId="0" borderId="0" xfId="42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165" fontId="0" fillId="33" borderId="0" xfId="42" applyNumberFormat="1" applyFont="1" applyFill="1" applyAlignment="1">
      <alignment horizontal="center"/>
    </xf>
    <xf numFmtId="165" fontId="0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6" fillId="0" borderId="0" xfId="0" applyFont="1" applyAlignment="1">
      <alignment/>
    </xf>
    <xf numFmtId="10" fontId="7" fillId="0" borderId="0" xfId="59" applyNumberFormat="1" applyFont="1" applyAlignment="1">
      <alignment horizontal="left"/>
    </xf>
    <xf numFmtId="10" fontId="7" fillId="0" borderId="0" xfId="59" applyNumberFormat="1" applyFont="1" applyAlignment="1">
      <alignment horizontal="center"/>
    </xf>
    <xf numFmtId="165" fontId="7" fillId="33" borderId="0" xfId="42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5" fontId="7" fillId="0" borderId="0" xfId="42" applyNumberFormat="1" applyFont="1" applyAlignment="1">
      <alignment/>
    </xf>
    <xf numFmtId="165" fontId="7" fillId="33" borderId="0" xfId="0" applyNumberFormat="1" applyFont="1" applyFill="1" applyAlignment="1">
      <alignment/>
    </xf>
    <xf numFmtId="165" fontId="0" fillId="0" borderId="0" xfId="42" applyNumberFormat="1" applyFont="1" applyAlignment="1">
      <alignment horizontal="left"/>
    </xf>
    <xf numFmtId="165" fontId="0" fillId="0" borderId="11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165" fontId="7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5" fontId="0" fillId="0" borderId="0" xfId="42" applyNumberFormat="1" applyFont="1" applyAlignment="1">
      <alignment horizontal="left"/>
    </xf>
    <xf numFmtId="0" fontId="0" fillId="0" borderId="11" xfId="0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165" fontId="0" fillId="33" borderId="0" xfId="42" applyNumberFormat="1" applyFont="1" applyFill="1" applyAlignment="1">
      <alignment horizontal="left"/>
    </xf>
    <xf numFmtId="165" fontId="0" fillId="0" borderId="0" xfId="42" applyNumberFormat="1" applyFont="1" applyFill="1" applyAlignment="1">
      <alignment horizontal="left"/>
    </xf>
    <xf numFmtId="165" fontId="0" fillId="33" borderId="0" xfId="42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42" applyNumberFormat="1" applyFont="1" applyFill="1" applyBorder="1" applyAlignment="1">
      <alignment horizontal="right"/>
    </xf>
    <xf numFmtId="165" fontId="0" fillId="33" borderId="0" xfId="42" applyNumberFormat="1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5" fontId="0" fillId="0" borderId="12" xfId="42" applyNumberFormat="1" applyFont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9</xdr:row>
      <xdr:rowOff>152400</xdr:rowOff>
    </xdr:from>
    <xdr:to>
      <xdr:col>9</xdr:col>
      <xdr:colOff>133350</xdr:colOff>
      <xdr:row>11</xdr:row>
      <xdr:rowOff>19050</xdr:rowOff>
    </xdr:to>
    <xdr:sp>
      <xdr:nvSpPr>
        <xdr:cNvPr id="1" name="Oval 1"/>
        <xdr:cNvSpPr>
          <a:spLocks/>
        </xdr:cNvSpPr>
      </xdr:nvSpPr>
      <xdr:spPr>
        <a:xfrm>
          <a:off x="4695825" y="1609725"/>
          <a:ext cx="504825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9</xdr:row>
      <xdr:rowOff>142875</xdr:rowOff>
    </xdr:from>
    <xdr:to>
      <xdr:col>16</xdr:col>
      <xdr:colOff>133350</xdr:colOff>
      <xdr:row>11</xdr:row>
      <xdr:rowOff>9525</xdr:rowOff>
    </xdr:to>
    <xdr:sp>
      <xdr:nvSpPr>
        <xdr:cNvPr id="2" name="Oval 2"/>
        <xdr:cNvSpPr>
          <a:spLocks/>
        </xdr:cNvSpPr>
      </xdr:nvSpPr>
      <xdr:spPr>
        <a:xfrm>
          <a:off x="7772400" y="1600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13</xdr:row>
      <xdr:rowOff>142875</xdr:rowOff>
    </xdr:from>
    <xdr:to>
      <xdr:col>9</xdr:col>
      <xdr:colOff>133350</xdr:colOff>
      <xdr:row>15</xdr:row>
      <xdr:rowOff>9525</xdr:rowOff>
    </xdr:to>
    <xdr:sp>
      <xdr:nvSpPr>
        <xdr:cNvPr id="3" name="Oval 3"/>
        <xdr:cNvSpPr>
          <a:spLocks/>
        </xdr:cNvSpPr>
      </xdr:nvSpPr>
      <xdr:spPr>
        <a:xfrm>
          <a:off x="4695825" y="21717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13</xdr:row>
      <xdr:rowOff>142875</xdr:rowOff>
    </xdr:from>
    <xdr:to>
      <xdr:col>16</xdr:col>
      <xdr:colOff>133350</xdr:colOff>
      <xdr:row>15</xdr:row>
      <xdr:rowOff>9525</xdr:rowOff>
    </xdr:to>
    <xdr:sp>
      <xdr:nvSpPr>
        <xdr:cNvPr id="4" name="Oval 4"/>
        <xdr:cNvSpPr>
          <a:spLocks/>
        </xdr:cNvSpPr>
      </xdr:nvSpPr>
      <xdr:spPr>
        <a:xfrm>
          <a:off x="7772400" y="21717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17</xdr:row>
      <xdr:rowOff>142875</xdr:rowOff>
    </xdr:from>
    <xdr:to>
      <xdr:col>9</xdr:col>
      <xdr:colOff>133350</xdr:colOff>
      <xdr:row>19</xdr:row>
      <xdr:rowOff>9525</xdr:rowOff>
    </xdr:to>
    <xdr:sp>
      <xdr:nvSpPr>
        <xdr:cNvPr id="5" name="Oval 5"/>
        <xdr:cNvSpPr>
          <a:spLocks/>
        </xdr:cNvSpPr>
      </xdr:nvSpPr>
      <xdr:spPr>
        <a:xfrm>
          <a:off x="4695825" y="27432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17</xdr:row>
      <xdr:rowOff>142875</xdr:rowOff>
    </xdr:from>
    <xdr:to>
      <xdr:col>16</xdr:col>
      <xdr:colOff>133350</xdr:colOff>
      <xdr:row>19</xdr:row>
      <xdr:rowOff>9525</xdr:rowOff>
    </xdr:to>
    <xdr:sp>
      <xdr:nvSpPr>
        <xdr:cNvPr id="6" name="Oval 6"/>
        <xdr:cNvSpPr>
          <a:spLocks/>
        </xdr:cNvSpPr>
      </xdr:nvSpPr>
      <xdr:spPr>
        <a:xfrm>
          <a:off x="7772400" y="2743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21</xdr:row>
      <xdr:rowOff>142875</xdr:rowOff>
    </xdr:from>
    <xdr:to>
      <xdr:col>9</xdr:col>
      <xdr:colOff>133350</xdr:colOff>
      <xdr:row>23</xdr:row>
      <xdr:rowOff>9525</xdr:rowOff>
    </xdr:to>
    <xdr:sp>
      <xdr:nvSpPr>
        <xdr:cNvPr id="7" name="Oval 7"/>
        <xdr:cNvSpPr>
          <a:spLocks/>
        </xdr:cNvSpPr>
      </xdr:nvSpPr>
      <xdr:spPr>
        <a:xfrm>
          <a:off x="4695825" y="33147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21</xdr:row>
      <xdr:rowOff>142875</xdr:rowOff>
    </xdr:from>
    <xdr:to>
      <xdr:col>16</xdr:col>
      <xdr:colOff>133350</xdr:colOff>
      <xdr:row>23</xdr:row>
      <xdr:rowOff>9525</xdr:rowOff>
    </xdr:to>
    <xdr:sp>
      <xdr:nvSpPr>
        <xdr:cNvPr id="8" name="Oval 8"/>
        <xdr:cNvSpPr>
          <a:spLocks/>
        </xdr:cNvSpPr>
      </xdr:nvSpPr>
      <xdr:spPr>
        <a:xfrm>
          <a:off x="7772400" y="33147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25</xdr:row>
      <xdr:rowOff>142875</xdr:rowOff>
    </xdr:from>
    <xdr:to>
      <xdr:col>9</xdr:col>
      <xdr:colOff>133350</xdr:colOff>
      <xdr:row>27</xdr:row>
      <xdr:rowOff>9525</xdr:rowOff>
    </xdr:to>
    <xdr:sp>
      <xdr:nvSpPr>
        <xdr:cNvPr id="9" name="Oval 9"/>
        <xdr:cNvSpPr>
          <a:spLocks/>
        </xdr:cNvSpPr>
      </xdr:nvSpPr>
      <xdr:spPr>
        <a:xfrm>
          <a:off x="4695825" y="38862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25</xdr:row>
      <xdr:rowOff>142875</xdr:rowOff>
    </xdr:from>
    <xdr:to>
      <xdr:col>16</xdr:col>
      <xdr:colOff>133350</xdr:colOff>
      <xdr:row>27</xdr:row>
      <xdr:rowOff>9525</xdr:rowOff>
    </xdr:to>
    <xdr:sp>
      <xdr:nvSpPr>
        <xdr:cNvPr id="10" name="Oval 10"/>
        <xdr:cNvSpPr>
          <a:spLocks/>
        </xdr:cNvSpPr>
      </xdr:nvSpPr>
      <xdr:spPr>
        <a:xfrm>
          <a:off x="7772400" y="3886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29</xdr:row>
      <xdr:rowOff>142875</xdr:rowOff>
    </xdr:from>
    <xdr:to>
      <xdr:col>9</xdr:col>
      <xdr:colOff>133350</xdr:colOff>
      <xdr:row>31</xdr:row>
      <xdr:rowOff>9525</xdr:rowOff>
    </xdr:to>
    <xdr:sp>
      <xdr:nvSpPr>
        <xdr:cNvPr id="11" name="Oval 11"/>
        <xdr:cNvSpPr>
          <a:spLocks/>
        </xdr:cNvSpPr>
      </xdr:nvSpPr>
      <xdr:spPr>
        <a:xfrm>
          <a:off x="4695825" y="44577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29</xdr:row>
      <xdr:rowOff>142875</xdr:rowOff>
    </xdr:from>
    <xdr:to>
      <xdr:col>16</xdr:col>
      <xdr:colOff>133350</xdr:colOff>
      <xdr:row>31</xdr:row>
      <xdr:rowOff>9525</xdr:rowOff>
    </xdr:to>
    <xdr:sp>
      <xdr:nvSpPr>
        <xdr:cNvPr id="12" name="Oval 12"/>
        <xdr:cNvSpPr>
          <a:spLocks/>
        </xdr:cNvSpPr>
      </xdr:nvSpPr>
      <xdr:spPr>
        <a:xfrm>
          <a:off x="7772400" y="44577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33</xdr:row>
      <xdr:rowOff>142875</xdr:rowOff>
    </xdr:from>
    <xdr:to>
      <xdr:col>9</xdr:col>
      <xdr:colOff>133350</xdr:colOff>
      <xdr:row>35</xdr:row>
      <xdr:rowOff>9525</xdr:rowOff>
    </xdr:to>
    <xdr:sp>
      <xdr:nvSpPr>
        <xdr:cNvPr id="13" name="Oval 13"/>
        <xdr:cNvSpPr>
          <a:spLocks/>
        </xdr:cNvSpPr>
      </xdr:nvSpPr>
      <xdr:spPr>
        <a:xfrm>
          <a:off x="4695825" y="50292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33</xdr:row>
      <xdr:rowOff>142875</xdr:rowOff>
    </xdr:from>
    <xdr:to>
      <xdr:col>16</xdr:col>
      <xdr:colOff>133350</xdr:colOff>
      <xdr:row>35</xdr:row>
      <xdr:rowOff>9525</xdr:rowOff>
    </xdr:to>
    <xdr:sp>
      <xdr:nvSpPr>
        <xdr:cNvPr id="14" name="Oval 14"/>
        <xdr:cNvSpPr>
          <a:spLocks/>
        </xdr:cNvSpPr>
      </xdr:nvSpPr>
      <xdr:spPr>
        <a:xfrm>
          <a:off x="7772400" y="5029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9</xdr:row>
      <xdr:rowOff>152400</xdr:rowOff>
    </xdr:from>
    <xdr:to>
      <xdr:col>16</xdr:col>
      <xdr:colOff>133350</xdr:colOff>
      <xdr:row>11</xdr:row>
      <xdr:rowOff>19050</xdr:rowOff>
    </xdr:to>
    <xdr:sp>
      <xdr:nvSpPr>
        <xdr:cNvPr id="15" name="Oval 15"/>
        <xdr:cNvSpPr>
          <a:spLocks/>
        </xdr:cNvSpPr>
      </xdr:nvSpPr>
      <xdr:spPr>
        <a:xfrm>
          <a:off x="7772400" y="1609725"/>
          <a:ext cx="533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13</xdr:row>
      <xdr:rowOff>152400</xdr:rowOff>
    </xdr:from>
    <xdr:to>
      <xdr:col>9</xdr:col>
      <xdr:colOff>133350</xdr:colOff>
      <xdr:row>15</xdr:row>
      <xdr:rowOff>19050</xdr:rowOff>
    </xdr:to>
    <xdr:sp>
      <xdr:nvSpPr>
        <xdr:cNvPr id="16" name="Oval 16"/>
        <xdr:cNvSpPr>
          <a:spLocks/>
        </xdr:cNvSpPr>
      </xdr:nvSpPr>
      <xdr:spPr>
        <a:xfrm>
          <a:off x="4695825" y="2181225"/>
          <a:ext cx="504825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13</xdr:row>
      <xdr:rowOff>142875</xdr:rowOff>
    </xdr:from>
    <xdr:to>
      <xdr:col>16</xdr:col>
      <xdr:colOff>133350</xdr:colOff>
      <xdr:row>15</xdr:row>
      <xdr:rowOff>9525</xdr:rowOff>
    </xdr:to>
    <xdr:sp>
      <xdr:nvSpPr>
        <xdr:cNvPr id="17" name="Oval 17"/>
        <xdr:cNvSpPr>
          <a:spLocks/>
        </xdr:cNvSpPr>
      </xdr:nvSpPr>
      <xdr:spPr>
        <a:xfrm>
          <a:off x="7772400" y="21717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13</xdr:row>
      <xdr:rowOff>152400</xdr:rowOff>
    </xdr:from>
    <xdr:to>
      <xdr:col>16</xdr:col>
      <xdr:colOff>133350</xdr:colOff>
      <xdr:row>15</xdr:row>
      <xdr:rowOff>19050</xdr:rowOff>
    </xdr:to>
    <xdr:sp>
      <xdr:nvSpPr>
        <xdr:cNvPr id="18" name="Oval 18"/>
        <xdr:cNvSpPr>
          <a:spLocks/>
        </xdr:cNvSpPr>
      </xdr:nvSpPr>
      <xdr:spPr>
        <a:xfrm>
          <a:off x="7772400" y="2181225"/>
          <a:ext cx="533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17</xdr:row>
      <xdr:rowOff>142875</xdr:rowOff>
    </xdr:from>
    <xdr:to>
      <xdr:col>9</xdr:col>
      <xdr:colOff>133350</xdr:colOff>
      <xdr:row>19</xdr:row>
      <xdr:rowOff>9525</xdr:rowOff>
    </xdr:to>
    <xdr:sp>
      <xdr:nvSpPr>
        <xdr:cNvPr id="19" name="Oval 19"/>
        <xdr:cNvSpPr>
          <a:spLocks/>
        </xdr:cNvSpPr>
      </xdr:nvSpPr>
      <xdr:spPr>
        <a:xfrm>
          <a:off x="4695825" y="27432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17</xdr:row>
      <xdr:rowOff>142875</xdr:rowOff>
    </xdr:from>
    <xdr:to>
      <xdr:col>16</xdr:col>
      <xdr:colOff>133350</xdr:colOff>
      <xdr:row>19</xdr:row>
      <xdr:rowOff>9525</xdr:rowOff>
    </xdr:to>
    <xdr:sp>
      <xdr:nvSpPr>
        <xdr:cNvPr id="20" name="Oval 20"/>
        <xdr:cNvSpPr>
          <a:spLocks/>
        </xdr:cNvSpPr>
      </xdr:nvSpPr>
      <xdr:spPr>
        <a:xfrm>
          <a:off x="7772400" y="2743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17</xdr:row>
      <xdr:rowOff>152400</xdr:rowOff>
    </xdr:from>
    <xdr:to>
      <xdr:col>9</xdr:col>
      <xdr:colOff>133350</xdr:colOff>
      <xdr:row>19</xdr:row>
      <xdr:rowOff>19050</xdr:rowOff>
    </xdr:to>
    <xdr:sp>
      <xdr:nvSpPr>
        <xdr:cNvPr id="21" name="Oval 21"/>
        <xdr:cNvSpPr>
          <a:spLocks/>
        </xdr:cNvSpPr>
      </xdr:nvSpPr>
      <xdr:spPr>
        <a:xfrm>
          <a:off x="4695825" y="2752725"/>
          <a:ext cx="504825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17</xdr:row>
      <xdr:rowOff>142875</xdr:rowOff>
    </xdr:from>
    <xdr:to>
      <xdr:col>16</xdr:col>
      <xdr:colOff>133350</xdr:colOff>
      <xdr:row>19</xdr:row>
      <xdr:rowOff>9525</xdr:rowOff>
    </xdr:to>
    <xdr:sp>
      <xdr:nvSpPr>
        <xdr:cNvPr id="22" name="Oval 22"/>
        <xdr:cNvSpPr>
          <a:spLocks/>
        </xdr:cNvSpPr>
      </xdr:nvSpPr>
      <xdr:spPr>
        <a:xfrm>
          <a:off x="7772400" y="2743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17</xdr:row>
      <xdr:rowOff>152400</xdr:rowOff>
    </xdr:from>
    <xdr:to>
      <xdr:col>16</xdr:col>
      <xdr:colOff>133350</xdr:colOff>
      <xdr:row>19</xdr:row>
      <xdr:rowOff>19050</xdr:rowOff>
    </xdr:to>
    <xdr:sp>
      <xdr:nvSpPr>
        <xdr:cNvPr id="23" name="Oval 23"/>
        <xdr:cNvSpPr>
          <a:spLocks/>
        </xdr:cNvSpPr>
      </xdr:nvSpPr>
      <xdr:spPr>
        <a:xfrm>
          <a:off x="7772400" y="2752725"/>
          <a:ext cx="533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21</xdr:row>
      <xdr:rowOff>142875</xdr:rowOff>
    </xdr:from>
    <xdr:to>
      <xdr:col>9</xdr:col>
      <xdr:colOff>133350</xdr:colOff>
      <xdr:row>23</xdr:row>
      <xdr:rowOff>9525</xdr:rowOff>
    </xdr:to>
    <xdr:sp>
      <xdr:nvSpPr>
        <xdr:cNvPr id="24" name="Oval 24"/>
        <xdr:cNvSpPr>
          <a:spLocks/>
        </xdr:cNvSpPr>
      </xdr:nvSpPr>
      <xdr:spPr>
        <a:xfrm>
          <a:off x="4695825" y="33147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21</xdr:row>
      <xdr:rowOff>142875</xdr:rowOff>
    </xdr:from>
    <xdr:to>
      <xdr:col>16</xdr:col>
      <xdr:colOff>133350</xdr:colOff>
      <xdr:row>23</xdr:row>
      <xdr:rowOff>9525</xdr:rowOff>
    </xdr:to>
    <xdr:sp>
      <xdr:nvSpPr>
        <xdr:cNvPr id="25" name="Oval 25"/>
        <xdr:cNvSpPr>
          <a:spLocks/>
        </xdr:cNvSpPr>
      </xdr:nvSpPr>
      <xdr:spPr>
        <a:xfrm>
          <a:off x="7772400" y="33147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21</xdr:row>
      <xdr:rowOff>142875</xdr:rowOff>
    </xdr:from>
    <xdr:to>
      <xdr:col>9</xdr:col>
      <xdr:colOff>133350</xdr:colOff>
      <xdr:row>23</xdr:row>
      <xdr:rowOff>9525</xdr:rowOff>
    </xdr:to>
    <xdr:sp>
      <xdr:nvSpPr>
        <xdr:cNvPr id="26" name="Oval 26"/>
        <xdr:cNvSpPr>
          <a:spLocks/>
        </xdr:cNvSpPr>
      </xdr:nvSpPr>
      <xdr:spPr>
        <a:xfrm>
          <a:off x="4695825" y="33147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21</xdr:row>
      <xdr:rowOff>142875</xdr:rowOff>
    </xdr:from>
    <xdr:to>
      <xdr:col>16</xdr:col>
      <xdr:colOff>133350</xdr:colOff>
      <xdr:row>23</xdr:row>
      <xdr:rowOff>9525</xdr:rowOff>
    </xdr:to>
    <xdr:sp>
      <xdr:nvSpPr>
        <xdr:cNvPr id="27" name="Oval 27"/>
        <xdr:cNvSpPr>
          <a:spLocks/>
        </xdr:cNvSpPr>
      </xdr:nvSpPr>
      <xdr:spPr>
        <a:xfrm>
          <a:off x="7772400" y="33147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21</xdr:row>
      <xdr:rowOff>152400</xdr:rowOff>
    </xdr:from>
    <xdr:to>
      <xdr:col>9</xdr:col>
      <xdr:colOff>133350</xdr:colOff>
      <xdr:row>23</xdr:row>
      <xdr:rowOff>19050</xdr:rowOff>
    </xdr:to>
    <xdr:sp>
      <xdr:nvSpPr>
        <xdr:cNvPr id="28" name="Oval 28"/>
        <xdr:cNvSpPr>
          <a:spLocks/>
        </xdr:cNvSpPr>
      </xdr:nvSpPr>
      <xdr:spPr>
        <a:xfrm>
          <a:off x="4695825" y="3324225"/>
          <a:ext cx="504825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21</xdr:row>
      <xdr:rowOff>142875</xdr:rowOff>
    </xdr:from>
    <xdr:to>
      <xdr:col>16</xdr:col>
      <xdr:colOff>133350</xdr:colOff>
      <xdr:row>23</xdr:row>
      <xdr:rowOff>9525</xdr:rowOff>
    </xdr:to>
    <xdr:sp>
      <xdr:nvSpPr>
        <xdr:cNvPr id="29" name="Oval 29"/>
        <xdr:cNvSpPr>
          <a:spLocks/>
        </xdr:cNvSpPr>
      </xdr:nvSpPr>
      <xdr:spPr>
        <a:xfrm>
          <a:off x="7772400" y="33147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21</xdr:row>
      <xdr:rowOff>152400</xdr:rowOff>
    </xdr:from>
    <xdr:to>
      <xdr:col>16</xdr:col>
      <xdr:colOff>133350</xdr:colOff>
      <xdr:row>23</xdr:row>
      <xdr:rowOff>19050</xdr:rowOff>
    </xdr:to>
    <xdr:sp>
      <xdr:nvSpPr>
        <xdr:cNvPr id="30" name="Oval 30"/>
        <xdr:cNvSpPr>
          <a:spLocks/>
        </xdr:cNvSpPr>
      </xdr:nvSpPr>
      <xdr:spPr>
        <a:xfrm>
          <a:off x="7772400" y="3324225"/>
          <a:ext cx="533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25</xdr:row>
      <xdr:rowOff>142875</xdr:rowOff>
    </xdr:from>
    <xdr:to>
      <xdr:col>9</xdr:col>
      <xdr:colOff>133350</xdr:colOff>
      <xdr:row>27</xdr:row>
      <xdr:rowOff>9525</xdr:rowOff>
    </xdr:to>
    <xdr:sp>
      <xdr:nvSpPr>
        <xdr:cNvPr id="31" name="Oval 31"/>
        <xdr:cNvSpPr>
          <a:spLocks/>
        </xdr:cNvSpPr>
      </xdr:nvSpPr>
      <xdr:spPr>
        <a:xfrm>
          <a:off x="4695825" y="38862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25</xdr:row>
      <xdr:rowOff>142875</xdr:rowOff>
    </xdr:from>
    <xdr:to>
      <xdr:col>16</xdr:col>
      <xdr:colOff>133350</xdr:colOff>
      <xdr:row>27</xdr:row>
      <xdr:rowOff>9525</xdr:rowOff>
    </xdr:to>
    <xdr:sp>
      <xdr:nvSpPr>
        <xdr:cNvPr id="32" name="Oval 32"/>
        <xdr:cNvSpPr>
          <a:spLocks/>
        </xdr:cNvSpPr>
      </xdr:nvSpPr>
      <xdr:spPr>
        <a:xfrm>
          <a:off x="7772400" y="3886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25</xdr:row>
      <xdr:rowOff>142875</xdr:rowOff>
    </xdr:from>
    <xdr:to>
      <xdr:col>9</xdr:col>
      <xdr:colOff>133350</xdr:colOff>
      <xdr:row>27</xdr:row>
      <xdr:rowOff>9525</xdr:rowOff>
    </xdr:to>
    <xdr:sp>
      <xdr:nvSpPr>
        <xdr:cNvPr id="33" name="Oval 33"/>
        <xdr:cNvSpPr>
          <a:spLocks/>
        </xdr:cNvSpPr>
      </xdr:nvSpPr>
      <xdr:spPr>
        <a:xfrm>
          <a:off x="4695825" y="38862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25</xdr:row>
      <xdr:rowOff>142875</xdr:rowOff>
    </xdr:from>
    <xdr:to>
      <xdr:col>16</xdr:col>
      <xdr:colOff>133350</xdr:colOff>
      <xdr:row>27</xdr:row>
      <xdr:rowOff>9525</xdr:rowOff>
    </xdr:to>
    <xdr:sp>
      <xdr:nvSpPr>
        <xdr:cNvPr id="34" name="Oval 34"/>
        <xdr:cNvSpPr>
          <a:spLocks/>
        </xdr:cNvSpPr>
      </xdr:nvSpPr>
      <xdr:spPr>
        <a:xfrm>
          <a:off x="7772400" y="3886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25</xdr:row>
      <xdr:rowOff>142875</xdr:rowOff>
    </xdr:from>
    <xdr:to>
      <xdr:col>9</xdr:col>
      <xdr:colOff>133350</xdr:colOff>
      <xdr:row>27</xdr:row>
      <xdr:rowOff>9525</xdr:rowOff>
    </xdr:to>
    <xdr:sp>
      <xdr:nvSpPr>
        <xdr:cNvPr id="35" name="Oval 35"/>
        <xdr:cNvSpPr>
          <a:spLocks/>
        </xdr:cNvSpPr>
      </xdr:nvSpPr>
      <xdr:spPr>
        <a:xfrm>
          <a:off x="4695825" y="38862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25</xdr:row>
      <xdr:rowOff>142875</xdr:rowOff>
    </xdr:from>
    <xdr:to>
      <xdr:col>16</xdr:col>
      <xdr:colOff>133350</xdr:colOff>
      <xdr:row>27</xdr:row>
      <xdr:rowOff>9525</xdr:rowOff>
    </xdr:to>
    <xdr:sp>
      <xdr:nvSpPr>
        <xdr:cNvPr id="36" name="Oval 36"/>
        <xdr:cNvSpPr>
          <a:spLocks/>
        </xdr:cNvSpPr>
      </xdr:nvSpPr>
      <xdr:spPr>
        <a:xfrm>
          <a:off x="7772400" y="3886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25</xdr:row>
      <xdr:rowOff>152400</xdr:rowOff>
    </xdr:from>
    <xdr:to>
      <xdr:col>9</xdr:col>
      <xdr:colOff>133350</xdr:colOff>
      <xdr:row>27</xdr:row>
      <xdr:rowOff>19050</xdr:rowOff>
    </xdr:to>
    <xdr:sp>
      <xdr:nvSpPr>
        <xdr:cNvPr id="37" name="Oval 37"/>
        <xdr:cNvSpPr>
          <a:spLocks/>
        </xdr:cNvSpPr>
      </xdr:nvSpPr>
      <xdr:spPr>
        <a:xfrm>
          <a:off x="4695825" y="3895725"/>
          <a:ext cx="504825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25</xdr:row>
      <xdr:rowOff>142875</xdr:rowOff>
    </xdr:from>
    <xdr:to>
      <xdr:col>16</xdr:col>
      <xdr:colOff>133350</xdr:colOff>
      <xdr:row>27</xdr:row>
      <xdr:rowOff>9525</xdr:rowOff>
    </xdr:to>
    <xdr:sp>
      <xdr:nvSpPr>
        <xdr:cNvPr id="38" name="Oval 38"/>
        <xdr:cNvSpPr>
          <a:spLocks/>
        </xdr:cNvSpPr>
      </xdr:nvSpPr>
      <xdr:spPr>
        <a:xfrm>
          <a:off x="7772400" y="3886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25</xdr:row>
      <xdr:rowOff>152400</xdr:rowOff>
    </xdr:from>
    <xdr:to>
      <xdr:col>16</xdr:col>
      <xdr:colOff>133350</xdr:colOff>
      <xdr:row>27</xdr:row>
      <xdr:rowOff>19050</xdr:rowOff>
    </xdr:to>
    <xdr:sp>
      <xdr:nvSpPr>
        <xdr:cNvPr id="39" name="Oval 39"/>
        <xdr:cNvSpPr>
          <a:spLocks/>
        </xdr:cNvSpPr>
      </xdr:nvSpPr>
      <xdr:spPr>
        <a:xfrm>
          <a:off x="7772400" y="3895725"/>
          <a:ext cx="533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29</xdr:row>
      <xdr:rowOff>142875</xdr:rowOff>
    </xdr:from>
    <xdr:to>
      <xdr:col>9</xdr:col>
      <xdr:colOff>133350</xdr:colOff>
      <xdr:row>31</xdr:row>
      <xdr:rowOff>9525</xdr:rowOff>
    </xdr:to>
    <xdr:sp>
      <xdr:nvSpPr>
        <xdr:cNvPr id="40" name="Oval 40"/>
        <xdr:cNvSpPr>
          <a:spLocks/>
        </xdr:cNvSpPr>
      </xdr:nvSpPr>
      <xdr:spPr>
        <a:xfrm>
          <a:off x="4695825" y="44577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29</xdr:row>
      <xdr:rowOff>142875</xdr:rowOff>
    </xdr:from>
    <xdr:to>
      <xdr:col>16</xdr:col>
      <xdr:colOff>133350</xdr:colOff>
      <xdr:row>31</xdr:row>
      <xdr:rowOff>9525</xdr:rowOff>
    </xdr:to>
    <xdr:sp>
      <xdr:nvSpPr>
        <xdr:cNvPr id="41" name="Oval 41"/>
        <xdr:cNvSpPr>
          <a:spLocks/>
        </xdr:cNvSpPr>
      </xdr:nvSpPr>
      <xdr:spPr>
        <a:xfrm>
          <a:off x="7772400" y="44577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29</xdr:row>
      <xdr:rowOff>142875</xdr:rowOff>
    </xdr:from>
    <xdr:to>
      <xdr:col>9</xdr:col>
      <xdr:colOff>133350</xdr:colOff>
      <xdr:row>31</xdr:row>
      <xdr:rowOff>9525</xdr:rowOff>
    </xdr:to>
    <xdr:sp>
      <xdr:nvSpPr>
        <xdr:cNvPr id="42" name="Oval 42"/>
        <xdr:cNvSpPr>
          <a:spLocks/>
        </xdr:cNvSpPr>
      </xdr:nvSpPr>
      <xdr:spPr>
        <a:xfrm>
          <a:off x="4695825" y="44577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29</xdr:row>
      <xdr:rowOff>142875</xdr:rowOff>
    </xdr:from>
    <xdr:to>
      <xdr:col>16</xdr:col>
      <xdr:colOff>133350</xdr:colOff>
      <xdr:row>31</xdr:row>
      <xdr:rowOff>9525</xdr:rowOff>
    </xdr:to>
    <xdr:sp>
      <xdr:nvSpPr>
        <xdr:cNvPr id="43" name="Oval 43"/>
        <xdr:cNvSpPr>
          <a:spLocks/>
        </xdr:cNvSpPr>
      </xdr:nvSpPr>
      <xdr:spPr>
        <a:xfrm>
          <a:off x="7772400" y="44577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29</xdr:row>
      <xdr:rowOff>142875</xdr:rowOff>
    </xdr:from>
    <xdr:to>
      <xdr:col>9</xdr:col>
      <xdr:colOff>133350</xdr:colOff>
      <xdr:row>31</xdr:row>
      <xdr:rowOff>9525</xdr:rowOff>
    </xdr:to>
    <xdr:sp>
      <xdr:nvSpPr>
        <xdr:cNvPr id="44" name="Oval 44"/>
        <xdr:cNvSpPr>
          <a:spLocks/>
        </xdr:cNvSpPr>
      </xdr:nvSpPr>
      <xdr:spPr>
        <a:xfrm>
          <a:off x="4695825" y="44577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29</xdr:row>
      <xdr:rowOff>142875</xdr:rowOff>
    </xdr:from>
    <xdr:to>
      <xdr:col>16</xdr:col>
      <xdr:colOff>133350</xdr:colOff>
      <xdr:row>31</xdr:row>
      <xdr:rowOff>9525</xdr:rowOff>
    </xdr:to>
    <xdr:sp>
      <xdr:nvSpPr>
        <xdr:cNvPr id="45" name="Oval 45"/>
        <xdr:cNvSpPr>
          <a:spLocks/>
        </xdr:cNvSpPr>
      </xdr:nvSpPr>
      <xdr:spPr>
        <a:xfrm>
          <a:off x="7772400" y="44577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29</xdr:row>
      <xdr:rowOff>142875</xdr:rowOff>
    </xdr:from>
    <xdr:to>
      <xdr:col>9</xdr:col>
      <xdr:colOff>133350</xdr:colOff>
      <xdr:row>31</xdr:row>
      <xdr:rowOff>9525</xdr:rowOff>
    </xdr:to>
    <xdr:sp>
      <xdr:nvSpPr>
        <xdr:cNvPr id="46" name="Oval 46"/>
        <xdr:cNvSpPr>
          <a:spLocks/>
        </xdr:cNvSpPr>
      </xdr:nvSpPr>
      <xdr:spPr>
        <a:xfrm>
          <a:off x="4695825" y="44577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29</xdr:row>
      <xdr:rowOff>142875</xdr:rowOff>
    </xdr:from>
    <xdr:to>
      <xdr:col>16</xdr:col>
      <xdr:colOff>133350</xdr:colOff>
      <xdr:row>31</xdr:row>
      <xdr:rowOff>9525</xdr:rowOff>
    </xdr:to>
    <xdr:sp>
      <xdr:nvSpPr>
        <xdr:cNvPr id="47" name="Oval 47"/>
        <xdr:cNvSpPr>
          <a:spLocks/>
        </xdr:cNvSpPr>
      </xdr:nvSpPr>
      <xdr:spPr>
        <a:xfrm>
          <a:off x="7772400" y="44577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29</xdr:row>
      <xdr:rowOff>152400</xdr:rowOff>
    </xdr:from>
    <xdr:to>
      <xdr:col>9</xdr:col>
      <xdr:colOff>133350</xdr:colOff>
      <xdr:row>31</xdr:row>
      <xdr:rowOff>19050</xdr:rowOff>
    </xdr:to>
    <xdr:sp>
      <xdr:nvSpPr>
        <xdr:cNvPr id="48" name="Oval 48"/>
        <xdr:cNvSpPr>
          <a:spLocks/>
        </xdr:cNvSpPr>
      </xdr:nvSpPr>
      <xdr:spPr>
        <a:xfrm>
          <a:off x="4695825" y="4467225"/>
          <a:ext cx="504825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29</xdr:row>
      <xdr:rowOff>142875</xdr:rowOff>
    </xdr:from>
    <xdr:to>
      <xdr:col>16</xdr:col>
      <xdr:colOff>133350</xdr:colOff>
      <xdr:row>31</xdr:row>
      <xdr:rowOff>9525</xdr:rowOff>
    </xdr:to>
    <xdr:sp>
      <xdr:nvSpPr>
        <xdr:cNvPr id="49" name="Oval 49"/>
        <xdr:cNvSpPr>
          <a:spLocks/>
        </xdr:cNvSpPr>
      </xdr:nvSpPr>
      <xdr:spPr>
        <a:xfrm>
          <a:off x="7772400" y="44577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29</xdr:row>
      <xdr:rowOff>152400</xdr:rowOff>
    </xdr:from>
    <xdr:to>
      <xdr:col>16</xdr:col>
      <xdr:colOff>133350</xdr:colOff>
      <xdr:row>31</xdr:row>
      <xdr:rowOff>19050</xdr:rowOff>
    </xdr:to>
    <xdr:sp>
      <xdr:nvSpPr>
        <xdr:cNvPr id="50" name="Oval 50"/>
        <xdr:cNvSpPr>
          <a:spLocks/>
        </xdr:cNvSpPr>
      </xdr:nvSpPr>
      <xdr:spPr>
        <a:xfrm>
          <a:off x="7772400" y="4467225"/>
          <a:ext cx="533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33</xdr:row>
      <xdr:rowOff>142875</xdr:rowOff>
    </xdr:from>
    <xdr:to>
      <xdr:col>9</xdr:col>
      <xdr:colOff>133350</xdr:colOff>
      <xdr:row>35</xdr:row>
      <xdr:rowOff>9525</xdr:rowOff>
    </xdr:to>
    <xdr:sp>
      <xdr:nvSpPr>
        <xdr:cNvPr id="51" name="Oval 51"/>
        <xdr:cNvSpPr>
          <a:spLocks/>
        </xdr:cNvSpPr>
      </xdr:nvSpPr>
      <xdr:spPr>
        <a:xfrm>
          <a:off x="4695825" y="50292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33</xdr:row>
      <xdr:rowOff>142875</xdr:rowOff>
    </xdr:from>
    <xdr:to>
      <xdr:col>16</xdr:col>
      <xdr:colOff>133350</xdr:colOff>
      <xdr:row>35</xdr:row>
      <xdr:rowOff>9525</xdr:rowOff>
    </xdr:to>
    <xdr:sp>
      <xdr:nvSpPr>
        <xdr:cNvPr id="52" name="Oval 52"/>
        <xdr:cNvSpPr>
          <a:spLocks/>
        </xdr:cNvSpPr>
      </xdr:nvSpPr>
      <xdr:spPr>
        <a:xfrm>
          <a:off x="7772400" y="5029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33</xdr:row>
      <xdr:rowOff>142875</xdr:rowOff>
    </xdr:from>
    <xdr:to>
      <xdr:col>9</xdr:col>
      <xdr:colOff>133350</xdr:colOff>
      <xdr:row>35</xdr:row>
      <xdr:rowOff>9525</xdr:rowOff>
    </xdr:to>
    <xdr:sp>
      <xdr:nvSpPr>
        <xdr:cNvPr id="53" name="Oval 53"/>
        <xdr:cNvSpPr>
          <a:spLocks/>
        </xdr:cNvSpPr>
      </xdr:nvSpPr>
      <xdr:spPr>
        <a:xfrm>
          <a:off x="4695825" y="50292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33</xdr:row>
      <xdr:rowOff>142875</xdr:rowOff>
    </xdr:from>
    <xdr:to>
      <xdr:col>16</xdr:col>
      <xdr:colOff>133350</xdr:colOff>
      <xdr:row>35</xdr:row>
      <xdr:rowOff>9525</xdr:rowOff>
    </xdr:to>
    <xdr:sp>
      <xdr:nvSpPr>
        <xdr:cNvPr id="54" name="Oval 54"/>
        <xdr:cNvSpPr>
          <a:spLocks/>
        </xdr:cNvSpPr>
      </xdr:nvSpPr>
      <xdr:spPr>
        <a:xfrm>
          <a:off x="7772400" y="5029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33</xdr:row>
      <xdr:rowOff>142875</xdr:rowOff>
    </xdr:from>
    <xdr:to>
      <xdr:col>9</xdr:col>
      <xdr:colOff>133350</xdr:colOff>
      <xdr:row>35</xdr:row>
      <xdr:rowOff>9525</xdr:rowOff>
    </xdr:to>
    <xdr:sp>
      <xdr:nvSpPr>
        <xdr:cNvPr id="55" name="Oval 55"/>
        <xdr:cNvSpPr>
          <a:spLocks/>
        </xdr:cNvSpPr>
      </xdr:nvSpPr>
      <xdr:spPr>
        <a:xfrm>
          <a:off x="4695825" y="50292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33</xdr:row>
      <xdr:rowOff>142875</xdr:rowOff>
    </xdr:from>
    <xdr:to>
      <xdr:col>16</xdr:col>
      <xdr:colOff>133350</xdr:colOff>
      <xdr:row>35</xdr:row>
      <xdr:rowOff>9525</xdr:rowOff>
    </xdr:to>
    <xdr:sp>
      <xdr:nvSpPr>
        <xdr:cNvPr id="56" name="Oval 56"/>
        <xdr:cNvSpPr>
          <a:spLocks/>
        </xdr:cNvSpPr>
      </xdr:nvSpPr>
      <xdr:spPr>
        <a:xfrm>
          <a:off x="7772400" y="5029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33</xdr:row>
      <xdr:rowOff>142875</xdr:rowOff>
    </xdr:from>
    <xdr:to>
      <xdr:col>9</xdr:col>
      <xdr:colOff>133350</xdr:colOff>
      <xdr:row>35</xdr:row>
      <xdr:rowOff>9525</xdr:rowOff>
    </xdr:to>
    <xdr:sp>
      <xdr:nvSpPr>
        <xdr:cNvPr id="57" name="Oval 57"/>
        <xdr:cNvSpPr>
          <a:spLocks/>
        </xdr:cNvSpPr>
      </xdr:nvSpPr>
      <xdr:spPr>
        <a:xfrm>
          <a:off x="4695825" y="50292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33</xdr:row>
      <xdr:rowOff>142875</xdr:rowOff>
    </xdr:from>
    <xdr:to>
      <xdr:col>16</xdr:col>
      <xdr:colOff>133350</xdr:colOff>
      <xdr:row>35</xdr:row>
      <xdr:rowOff>9525</xdr:rowOff>
    </xdr:to>
    <xdr:sp>
      <xdr:nvSpPr>
        <xdr:cNvPr id="58" name="Oval 58"/>
        <xdr:cNvSpPr>
          <a:spLocks/>
        </xdr:cNvSpPr>
      </xdr:nvSpPr>
      <xdr:spPr>
        <a:xfrm>
          <a:off x="7772400" y="5029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33</xdr:row>
      <xdr:rowOff>142875</xdr:rowOff>
    </xdr:from>
    <xdr:to>
      <xdr:col>9</xdr:col>
      <xdr:colOff>133350</xdr:colOff>
      <xdr:row>35</xdr:row>
      <xdr:rowOff>9525</xdr:rowOff>
    </xdr:to>
    <xdr:sp>
      <xdr:nvSpPr>
        <xdr:cNvPr id="59" name="Oval 59"/>
        <xdr:cNvSpPr>
          <a:spLocks/>
        </xdr:cNvSpPr>
      </xdr:nvSpPr>
      <xdr:spPr>
        <a:xfrm>
          <a:off x="4695825" y="50292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33</xdr:row>
      <xdr:rowOff>142875</xdr:rowOff>
    </xdr:from>
    <xdr:to>
      <xdr:col>16</xdr:col>
      <xdr:colOff>133350</xdr:colOff>
      <xdr:row>35</xdr:row>
      <xdr:rowOff>9525</xdr:rowOff>
    </xdr:to>
    <xdr:sp>
      <xdr:nvSpPr>
        <xdr:cNvPr id="60" name="Oval 60"/>
        <xdr:cNvSpPr>
          <a:spLocks/>
        </xdr:cNvSpPr>
      </xdr:nvSpPr>
      <xdr:spPr>
        <a:xfrm>
          <a:off x="7772400" y="5029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33</xdr:row>
      <xdr:rowOff>152400</xdr:rowOff>
    </xdr:from>
    <xdr:to>
      <xdr:col>9</xdr:col>
      <xdr:colOff>133350</xdr:colOff>
      <xdr:row>35</xdr:row>
      <xdr:rowOff>19050</xdr:rowOff>
    </xdr:to>
    <xdr:sp>
      <xdr:nvSpPr>
        <xdr:cNvPr id="61" name="Oval 61"/>
        <xdr:cNvSpPr>
          <a:spLocks/>
        </xdr:cNvSpPr>
      </xdr:nvSpPr>
      <xdr:spPr>
        <a:xfrm>
          <a:off x="4695825" y="5038725"/>
          <a:ext cx="504825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33</xdr:row>
      <xdr:rowOff>142875</xdr:rowOff>
    </xdr:from>
    <xdr:to>
      <xdr:col>16</xdr:col>
      <xdr:colOff>133350</xdr:colOff>
      <xdr:row>35</xdr:row>
      <xdr:rowOff>9525</xdr:rowOff>
    </xdr:to>
    <xdr:sp>
      <xdr:nvSpPr>
        <xdr:cNvPr id="62" name="Oval 62"/>
        <xdr:cNvSpPr>
          <a:spLocks/>
        </xdr:cNvSpPr>
      </xdr:nvSpPr>
      <xdr:spPr>
        <a:xfrm>
          <a:off x="7772400" y="5029200"/>
          <a:ext cx="533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33</xdr:row>
      <xdr:rowOff>152400</xdr:rowOff>
    </xdr:from>
    <xdr:to>
      <xdr:col>16</xdr:col>
      <xdr:colOff>133350</xdr:colOff>
      <xdr:row>35</xdr:row>
      <xdr:rowOff>19050</xdr:rowOff>
    </xdr:to>
    <xdr:sp>
      <xdr:nvSpPr>
        <xdr:cNvPr id="63" name="Oval 63"/>
        <xdr:cNvSpPr>
          <a:spLocks/>
        </xdr:cNvSpPr>
      </xdr:nvSpPr>
      <xdr:spPr>
        <a:xfrm>
          <a:off x="7772400" y="5038725"/>
          <a:ext cx="533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9</xdr:row>
      <xdr:rowOff>142875</xdr:rowOff>
    </xdr:from>
    <xdr:to>
      <xdr:col>9</xdr:col>
      <xdr:colOff>133350</xdr:colOff>
      <xdr:row>11</xdr:row>
      <xdr:rowOff>9525</xdr:rowOff>
    </xdr:to>
    <xdr:sp>
      <xdr:nvSpPr>
        <xdr:cNvPr id="64" name="Oval 64"/>
        <xdr:cNvSpPr>
          <a:spLocks/>
        </xdr:cNvSpPr>
      </xdr:nvSpPr>
      <xdr:spPr>
        <a:xfrm>
          <a:off x="4695825" y="1600200"/>
          <a:ext cx="504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9</xdr:row>
      <xdr:rowOff>152400</xdr:rowOff>
    </xdr:from>
    <xdr:to>
      <xdr:col>9</xdr:col>
      <xdr:colOff>133350</xdr:colOff>
      <xdr:row>11</xdr:row>
      <xdr:rowOff>19050</xdr:rowOff>
    </xdr:to>
    <xdr:sp>
      <xdr:nvSpPr>
        <xdr:cNvPr id="65" name="Oval 65"/>
        <xdr:cNvSpPr>
          <a:spLocks/>
        </xdr:cNvSpPr>
      </xdr:nvSpPr>
      <xdr:spPr>
        <a:xfrm>
          <a:off x="4695825" y="1609725"/>
          <a:ext cx="504825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4" sqref="I24"/>
    </sheetView>
  </sheetViews>
  <sheetFormatPr defaultColWidth="9.140625" defaultRowHeight="12.75"/>
  <cols>
    <col min="1" max="1" width="3.28125" style="0" customWidth="1"/>
    <col min="2" max="2" width="29.28125" style="0" customWidth="1"/>
    <col min="3" max="3" width="1.7109375" style="0" customWidth="1"/>
    <col min="4" max="4" width="10.28125" style="0" customWidth="1"/>
    <col min="5" max="5" width="2.00390625" style="0" customWidth="1"/>
    <col min="6" max="6" width="11.421875" style="0" customWidth="1"/>
    <col min="7" max="7" width="2.28125" style="0" customWidth="1"/>
    <col min="8" max="8" width="11.140625" style="0" customWidth="1"/>
    <col min="9" max="9" width="4.57421875" style="0" customWidth="1"/>
    <col min="10" max="10" width="4.140625" style="0" customWidth="1"/>
    <col min="11" max="11" width="10.421875" style="0" customWidth="1"/>
    <col min="12" max="12" width="2.00390625" style="0" customWidth="1"/>
    <col min="13" max="13" width="11.28125" style="0" customWidth="1"/>
    <col min="14" max="14" width="2.57421875" style="0" customWidth="1"/>
    <col min="15" max="15" width="11.57421875" style="0" customWidth="1"/>
    <col min="16" max="16" width="4.57421875" style="0" customWidth="1"/>
    <col min="17" max="17" width="3.7109375" style="0" customWidth="1"/>
    <col min="18" max="18" width="10.8515625" style="0" customWidth="1"/>
    <col min="19" max="19" width="8.8515625" style="0" customWidth="1"/>
  </cols>
  <sheetData>
    <row r="1" spans="1:19" ht="12.75">
      <c r="A1" t="s">
        <v>58</v>
      </c>
      <c r="S1" s="39"/>
    </row>
    <row r="2" ht="12.75">
      <c r="A2" s="36" t="s">
        <v>0</v>
      </c>
    </row>
    <row r="3" spans="1:13" ht="12.75">
      <c r="A3" s="36"/>
      <c r="D3" s="54" t="s">
        <v>73</v>
      </c>
      <c r="F3" s="54" t="s">
        <v>73</v>
      </c>
      <c r="H3" s="54" t="s">
        <v>73</v>
      </c>
      <c r="M3" s="54" t="s">
        <v>73</v>
      </c>
    </row>
    <row r="4" spans="1:13" ht="12.75">
      <c r="A4" s="36"/>
      <c r="D4" s="55" t="s">
        <v>74</v>
      </c>
      <c r="F4" s="55" t="s">
        <v>74</v>
      </c>
      <c r="H4" s="55" t="s">
        <v>74</v>
      </c>
      <c r="M4" s="55" t="s">
        <v>74</v>
      </c>
    </row>
    <row r="5" ht="12.75">
      <c r="A5" s="36"/>
    </row>
    <row r="6" spans="4:18" ht="12.75">
      <c r="D6" s="12" t="s">
        <v>46</v>
      </c>
      <c r="H6" s="1" t="s">
        <v>24</v>
      </c>
      <c r="K6" s="12" t="s">
        <v>46</v>
      </c>
      <c r="O6" s="1" t="s">
        <v>24</v>
      </c>
      <c r="R6" s="12" t="s">
        <v>46</v>
      </c>
    </row>
    <row r="7" spans="4:18" ht="12.75">
      <c r="D7" s="12" t="s">
        <v>12</v>
      </c>
      <c r="F7" s="1" t="s">
        <v>21</v>
      </c>
      <c r="H7" s="1" t="s">
        <v>25</v>
      </c>
      <c r="K7" s="12" t="s">
        <v>12</v>
      </c>
      <c r="M7" s="1" t="s">
        <v>21</v>
      </c>
      <c r="O7" s="1" t="s">
        <v>25</v>
      </c>
      <c r="R7" s="12" t="s">
        <v>12</v>
      </c>
    </row>
    <row r="8" spans="1:18" ht="12.75">
      <c r="A8" s="1"/>
      <c r="B8" s="1"/>
      <c r="C8" s="1"/>
      <c r="D8" s="13" t="s">
        <v>13</v>
      </c>
      <c r="F8" s="10" t="s">
        <v>16</v>
      </c>
      <c r="H8" s="10" t="s">
        <v>15</v>
      </c>
      <c r="K8" s="13" t="s">
        <v>17</v>
      </c>
      <c r="M8" s="10" t="s">
        <v>16</v>
      </c>
      <c r="O8" s="10" t="s">
        <v>20</v>
      </c>
      <c r="R8" s="13" t="s">
        <v>19</v>
      </c>
    </row>
    <row r="9" spans="1:18" ht="12.75">
      <c r="A9" s="1"/>
      <c r="B9" s="1"/>
      <c r="C9" s="1"/>
      <c r="D9" s="14"/>
      <c r="F9" s="1"/>
      <c r="K9" s="16"/>
      <c r="M9" s="1"/>
      <c r="R9" s="16"/>
    </row>
    <row r="10" spans="1:18" ht="12.75">
      <c r="A10" s="3" t="s">
        <v>7</v>
      </c>
      <c r="B10" s="3"/>
      <c r="C10" s="2"/>
      <c r="D10" s="14">
        <v>12</v>
      </c>
      <c r="F10" s="1" t="s">
        <v>14</v>
      </c>
      <c r="H10">
        <v>17</v>
      </c>
      <c r="K10" s="17">
        <f>D10*2</f>
        <v>24</v>
      </c>
      <c r="M10" s="1" t="s">
        <v>18</v>
      </c>
      <c r="O10" s="53">
        <f>D10+H10</f>
        <v>29</v>
      </c>
      <c r="R10" s="17">
        <f>K10+D10</f>
        <v>36</v>
      </c>
    </row>
    <row r="11" spans="1:18" s="22" customFormat="1" ht="9.75">
      <c r="A11" s="19"/>
      <c r="B11" s="19" t="s">
        <v>22</v>
      </c>
      <c r="C11" s="20"/>
      <c r="D11" s="21" t="s">
        <v>43</v>
      </c>
      <c r="F11" s="23"/>
      <c r="I11" s="24">
        <f>ROUND(H10/2,1)-0.5</f>
        <v>8</v>
      </c>
      <c r="J11" s="24"/>
      <c r="K11" s="25"/>
      <c r="M11" s="23"/>
      <c r="P11" s="24">
        <f>ROUND(O10/3,1)-0.5</f>
        <v>9.2</v>
      </c>
      <c r="Q11" s="24"/>
      <c r="R11" s="25"/>
    </row>
    <row r="12" spans="1:18" s="22" customFormat="1" ht="9.75">
      <c r="A12" s="19"/>
      <c r="B12" s="19" t="s">
        <v>23</v>
      </c>
      <c r="C12" s="20"/>
      <c r="D12" s="21"/>
      <c r="F12" s="23"/>
      <c r="I12" s="24">
        <f>H10-D10</f>
        <v>5</v>
      </c>
      <c r="J12" s="24"/>
      <c r="K12" s="25"/>
      <c r="M12" s="23"/>
      <c r="P12" s="24">
        <f>O10-K10</f>
        <v>5</v>
      </c>
      <c r="Q12" s="24"/>
      <c r="R12" s="25"/>
    </row>
    <row r="13" spans="4:18" ht="12.75">
      <c r="D13" s="15"/>
      <c r="F13" s="1"/>
      <c r="K13" s="16"/>
      <c r="M13" s="1"/>
      <c r="R13" s="16"/>
    </row>
    <row r="14" spans="1:18" ht="12.75">
      <c r="A14" t="s">
        <v>1</v>
      </c>
      <c r="D14" s="15">
        <v>14</v>
      </c>
      <c r="F14" s="1" t="s">
        <v>47</v>
      </c>
      <c r="H14">
        <v>19</v>
      </c>
      <c r="K14" s="17">
        <f>D14*2</f>
        <v>28</v>
      </c>
      <c r="M14" s="1" t="s">
        <v>48</v>
      </c>
      <c r="O14" s="53">
        <f>D14+H14</f>
        <v>33</v>
      </c>
      <c r="R14" s="17">
        <f>K14+D14</f>
        <v>42</v>
      </c>
    </row>
    <row r="15" spans="1:18" s="22" customFormat="1" ht="9.75">
      <c r="A15" s="19"/>
      <c r="B15" s="19" t="s">
        <v>22</v>
      </c>
      <c r="C15" s="20"/>
      <c r="D15" s="21" t="s">
        <v>43</v>
      </c>
      <c r="F15" s="23"/>
      <c r="I15" s="24">
        <f>ROUND(H14/2,1)-0.5</f>
        <v>9</v>
      </c>
      <c r="J15" s="24"/>
      <c r="K15" s="25"/>
      <c r="M15" s="23"/>
      <c r="P15" s="24">
        <f>ROUND(O14/3,1)-0.5</f>
        <v>10.5</v>
      </c>
      <c r="Q15" s="24"/>
      <c r="R15" s="25"/>
    </row>
    <row r="16" spans="1:18" s="22" customFormat="1" ht="9.75">
      <c r="A16" s="19"/>
      <c r="B16" s="19" t="s">
        <v>23</v>
      </c>
      <c r="C16" s="20"/>
      <c r="D16" s="21"/>
      <c r="F16" s="23"/>
      <c r="I16" s="24">
        <f>H14-D14</f>
        <v>5</v>
      </c>
      <c r="J16" s="24"/>
      <c r="K16" s="25"/>
      <c r="M16" s="23"/>
      <c r="P16" s="24">
        <f>O14-K14</f>
        <v>5</v>
      </c>
      <c r="Q16" s="24"/>
      <c r="R16" s="25"/>
    </row>
    <row r="17" spans="4:18" ht="12.75">
      <c r="D17" s="35"/>
      <c r="F17" s="1"/>
      <c r="K17" s="16"/>
      <c r="M17" s="1"/>
      <c r="R17" s="16"/>
    </row>
    <row r="18" spans="1:18" ht="12.75">
      <c r="A18" t="s">
        <v>42</v>
      </c>
      <c r="D18" s="15">
        <v>15</v>
      </c>
      <c r="F18" s="38" t="s">
        <v>49</v>
      </c>
      <c r="H18">
        <v>20</v>
      </c>
      <c r="K18" s="17">
        <f>D18*2</f>
        <v>30</v>
      </c>
      <c r="M18" s="38" t="s">
        <v>50</v>
      </c>
      <c r="O18" s="53">
        <f>D18+H18</f>
        <v>35</v>
      </c>
      <c r="R18" s="17">
        <f>K18+D18</f>
        <v>45</v>
      </c>
    </row>
    <row r="19" spans="1:18" s="18" customFormat="1" ht="9.75">
      <c r="A19" s="19"/>
      <c r="B19" s="19" t="s">
        <v>22</v>
      </c>
      <c r="C19" s="20"/>
      <c r="D19" s="21" t="s">
        <v>44</v>
      </c>
      <c r="E19" s="22"/>
      <c r="F19" s="23"/>
      <c r="G19" s="22"/>
      <c r="H19" s="22"/>
      <c r="I19" s="24">
        <f>ROUND(H18/2,1)-0.5</f>
        <v>9.5</v>
      </c>
      <c r="J19" s="24"/>
      <c r="K19" s="25"/>
      <c r="L19" s="22"/>
      <c r="M19" s="23"/>
      <c r="N19" s="22"/>
      <c r="O19" s="22"/>
      <c r="P19" s="24">
        <f>ROUND(O18/3,1)-0.5</f>
        <v>11.2</v>
      </c>
      <c r="Q19" s="24"/>
      <c r="R19" s="25"/>
    </row>
    <row r="20" spans="1:18" s="18" customFormat="1" ht="9.75">
      <c r="A20" s="19"/>
      <c r="B20" s="19" t="s">
        <v>23</v>
      </c>
      <c r="C20" s="20"/>
      <c r="D20" s="21" t="s">
        <v>45</v>
      </c>
      <c r="E20" s="22"/>
      <c r="F20" s="23"/>
      <c r="G20" s="22"/>
      <c r="H20" s="22"/>
      <c r="I20" s="24">
        <f>H18-D18</f>
        <v>5</v>
      </c>
      <c r="J20" s="24"/>
      <c r="K20" s="25"/>
      <c r="L20" s="22"/>
      <c r="M20" s="23"/>
      <c r="N20" s="22"/>
      <c r="O20" s="22"/>
      <c r="P20" s="24">
        <f>O18-K18</f>
        <v>5</v>
      </c>
      <c r="Q20" s="24"/>
      <c r="R20" s="25"/>
    </row>
    <row r="21" spans="4:18" ht="12.75">
      <c r="D21" s="35"/>
      <c r="F21" s="1"/>
      <c r="K21" s="16"/>
      <c r="M21" s="1"/>
      <c r="R21" s="16"/>
    </row>
    <row r="22" spans="1:18" ht="12.75">
      <c r="A22" t="s">
        <v>3</v>
      </c>
      <c r="D22" s="15">
        <v>15</v>
      </c>
      <c r="F22" s="38" t="s">
        <v>49</v>
      </c>
      <c r="H22">
        <v>20</v>
      </c>
      <c r="K22" s="17">
        <f>D22*2</f>
        <v>30</v>
      </c>
      <c r="M22" s="38" t="s">
        <v>50</v>
      </c>
      <c r="O22" s="53">
        <f>D22+H22</f>
        <v>35</v>
      </c>
      <c r="R22" s="17">
        <f>K22+D22</f>
        <v>45</v>
      </c>
    </row>
    <row r="23" spans="1:18" s="18" customFormat="1" ht="9.75">
      <c r="A23" s="19"/>
      <c r="B23" s="19" t="s">
        <v>22</v>
      </c>
      <c r="C23" s="20"/>
      <c r="D23" s="21"/>
      <c r="E23" s="22"/>
      <c r="F23" s="23"/>
      <c r="G23" s="22"/>
      <c r="H23" s="22"/>
      <c r="I23" s="24">
        <f>ROUND(H22/2,1)-0.5</f>
        <v>9.5</v>
      </c>
      <c r="J23" s="24"/>
      <c r="K23" s="25"/>
      <c r="L23" s="22"/>
      <c r="M23" s="23"/>
      <c r="N23" s="22"/>
      <c r="O23" s="22"/>
      <c r="P23" s="24">
        <f>ROUND(O22/3,1)-0.5</f>
        <v>11.2</v>
      </c>
      <c r="Q23" s="24"/>
      <c r="R23" s="25"/>
    </row>
    <row r="24" spans="1:18" s="18" customFormat="1" ht="9.75">
      <c r="A24" s="19"/>
      <c r="B24" s="19" t="s">
        <v>23</v>
      </c>
      <c r="C24" s="20"/>
      <c r="D24" s="21"/>
      <c r="E24" s="22"/>
      <c r="F24" s="23"/>
      <c r="G24" s="22"/>
      <c r="H24" s="22"/>
      <c r="I24" s="24">
        <f>H22-D22</f>
        <v>5</v>
      </c>
      <c r="J24" s="24"/>
      <c r="K24" s="25"/>
      <c r="L24" s="22"/>
      <c r="M24" s="23"/>
      <c r="N24" s="22"/>
      <c r="O24" s="22"/>
      <c r="P24" s="24">
        <f>O22-K22</f>
        <v>5</v>
      </c>
      <c r="Q24" s="24"/>
      <c r="R24" s="25"/>
    </row>
    <row r="25" spans="4:18" ht="12.75">
      <c r="D25" s="15"/>
      <c r="F25" s="1"/>
      <c r="K25" s="16"/>
      <c r="M25" s="1"/>
      <c r="R25" s="16"/>
    </row>
    <row r="26" spans="1:18" ht="12.75">
      <c r="A26" t="s">
        <v>4</v>
      </c>
      <c r="D26" s="15">
        <v>16</v>
      </c>
      <c r="F26" s="38" t="s">
        <v>51</v>
      </c>
      <c r="H26">
        <v>21</v>
      </c>
      <c r="K26" s="17">
        <f>D26*2</f>
        <v>32</v>
      </c>
      <c r="M26" s="38" t="s">
        <v>52</v>
      </c>
      <c r="O26" s="53">
        <f>D26+H26</f>
        <v>37</v>
      </c>
      <c r="R26" s="17">
        <f>K26+D26</f>
        <v>48</v>
      </c>
    </row>
    <row r="27" spans="1:18" s="18" customFormat="1" ht="9.75">
      <c r="A27" s="19"/>
      <c r="B27" s="19" t="s">
        <v>22</v>
      </c>
      <c r="C27" s="20"/>
      <c r="D27" s="21"/>
      <c r="E27" s="22"/>
      <c r="F27" s="23"/>
      <c r="G27" s="22"/>
      <c r="H27" s="22"/>
      <c r="I27" s="24">
        <f>ROUND(H26/2,1)-0.5</f>
        <v>10</v>
      </c>
      <c r="J27" s="24"/>
      <c r="K27" s="25"/>
      <c r="L27" s="22"/>
      <c r="M27" s="23"/>
      <c r="N27" s="22"/>
      <c r="O27" s="22"/>
      <c r="P27" s="24">
        <f>ROUND(O26/3,1)-0.5</f>
        <v>11.8</v>
      </c>
      <c r="Q27" s="24"/>
      <c r="R27" s="25"/>
    </row>
    <row r="28" spans="1:18" s="18" customFormat="1" ht="9.75">
      <c r="A28" s="19"/>
      <c r="B28" s="19" t="s">
        <v>23</v>
      </c>
      <c r="C28" s="20"/>
      <c r="D28" s="21"/>
      <c r="E28" s="22"/>
      <c r="F28" s="23"/>
      <c r="G28" s="22"/>
      <c r="H28" s="22"/>
      <c r="I28" s="24">
        <f>H26-D26</f>
        <v>5</v>
      </c>
      <c r="J28" s="24"/>
      <c r="K28" s="25"/>
      <c r="L28" s="22"/>
      <c r="M28" s="23"/>
      <c r="N28" s="22"/>
      <c r="O28" s="22"/>
      <c r="P28" s="24">
        <f>O26-K26</f>
        <v>5</v>
      </c>
      <c r="Q28" s="24"/>
      <c r="R28" s="25"/>
    </row>
    <row r="29" spans="4:18" ht="12.75">
      <c r="D29" s="15"/>
      <c r="F29" s="1"/>
      <c r="K29" s="16"/>
      <c r="M29" s="1"/>
      <c r="R29" s="16"/>
    </row>
    <row r="30" spans="1:18" ht="12.75">
      <c r="A30" t="s">
        <v>5</v>
      </c>
      <c r="D30" s="15">
        <v>18</v>
      </c>
      <c r="F30" s="38" t="s">
        <v>53</v>
      </c>
      <c r="H30">
        <v>23</v>
      </c>
      <c r="K30" s="17">
        <f>D30*2</f>
        <v>36</v>
      </c>
      <c r="M30" s="38" t="s">
        <v>54</v>
      </c>
      <c r="O30" s="53">
        <f>D30+H30</f>
        <v>41</v>
      </c>
      <c r="R30" s="17">
        <f>K30+D30</f>
        <v>54</v>
      </c>
    </row>
    <row r="31" spans="1:18" s="18" customFormat="1" ht="9.75">
      <c r="A31" s="19"/>
      <c r="B31" s="19" t="s">
        <v>22</v>
      </c>
      <c r="C31" s="20"/>
      <c r="D31" s="21"/>
      <c r="E31" s="22"/>
      <c r="F31" s="23"/>
      <c r="G31" s="22"/>
      <c r="H31" s="22"/>
      <c r="I31" s="24">
        <f>ROUND(H30/2,1)-0.5</f>
        <v>11</v>
      </c>
      <c r="J31" s="24"/>
      <c r="K31" s="25"/>
      <c r="L31" s="22"/>
      <c r="M31" s="23"/>
      <c r="N31" s="22"/>
      <c r="O31" s="22"/>
      <c r="P31" s="24">
        <f>ROUND(O30/3,1)-0.5</f>
        <v>13.2</v>
      </c>
      <c r="Q31" s="24"/>
      <c r="R31" s="25"/>
    </row>
    <row r="32" spans="1:18" s="18" customFormat="1" ht="9.75">
      <c r="A32" s="19"/>
      <c r="B32" s="19" t="s">
        <v>23</v>
      </c>
      <c r="C32" s="20"/>
      <c r="D32" s="21"/>
      <c r="E32" s="22"/>
      <c r="F32" s="23"/>
      <c r="G32" s="22"/>
      <c r="H32" s="22"/>
      <c r="I32" s="24">
        <f>H30-D30</f>
        <v>5</v>
      </c>
      <c r="J32" s="24"/>
      <c r="K32" s="25"/>
      <c r="L32" s="22"/>
      <c r="M32" s="23"/>
      <c r="N32" s="22"/>
      <c r="O32" s="22"/>
      <c r="P32" s="24">
        <f>O30-K30</f>
        <v>5</v>
      </c>
      <c r="Q32" s="24"/>
      <c r="R32" s="25"/>
    </row>
    <row r="33" spans="4:18" ht="12.75">
      <c r="D33" s="15"/>
      <c r="F33" s="1"/>
      <c r="K33" s="16"/>
      <c r="M33" s="1"/>
      <c r="R33" s="16"/>
    </row>
    <row r="34" spans="1:18" ht="12.75">
      <c r="A34" t="s">
        <v>6</v>
      </c>
      <c r="D34" s="15">
        <v>18</v>
      </c>
      <c r="F34" s="38" t="s">
        <v>53</v>
      </c>
      <c r="H34">
        <v>23</v>
      </c>
      <c r="K34" s="17">
        <f>D34*2</f>
        <v>36</v>
      </c>
      <c r="M34" s="38" t="s">
        <v>54</v>
      </c>
      <c r="O34" s="53">
        <f>D34+H34</f>
        <v>41</v>
      </c>
      <c r="R34" s="17">
        <f>K34+D34</f>
        <v>54</v>
      </c>
    </row>
    <row r="35" spans="1:18" s="18" customFormat="1" ht="9.75">
      <c r="A35" s="19"/>
      <c r="B35" s="19" t="s">
        <v>22</v>
      </c>
      <c r="C35" s="20"/>
      <c r="D35" s="21"/>
      <c r="E35" s="22"/>
      <c r="F35" s="23"/>
      <c r="G35" s="22"/>
      <c r="H35" s="22"/>
      <c r="I35" s="24">
        <f>ROUND(H34/2,1)-0.5</f>
        <v>11</v>
      </c>
      <c r="J35" s="24"/>
      <c r="K35" s="25"/>
      <c r="L35" s="22"/>
      <c r="M35" s="23"/>
      <c r="N35" s="22"/>
      <c r="O35" s="22"/>
      <c r="P35" s="24">
        <f>ROUND(O34/3,1)-0.5</f>
        <v>13.2</v>
      </c>
      <c r="Q35" s="24"/>
      <c r="R35" s="25"/>
    </row>
    <row r="36" spans="1:18" s="18" customFormat="1" ht="9.75">
      <c r="A36" s="19"/>
      <c r="B36" s="19" t="s">
        <v>23</v>
      </c>
      <c r="C36" s="20"/>
      <c r="D36" s="21"/>
      <c r="E36" s="22"/>
      <c r="F36" s="23"/>
      <c r="G36" s="22"/>
      <c r="H36" s="22"/>
      <c r="I36" s="24">
        <f>H34-D34</f>
        <v>5</v>
      </c>
      <c r="J36" s="24"/>
      <c r="K36" s="25"/>
      <c r="L36" s="22"/>
      <c r="M36" s="23"/>
      <c r="N36" s="22"/>
      <c r="O36" s="22"/>
      <c r="P36" s="24">
        <f>O34-K34</f>
        <v>5</v>
      </c>
      <c r="Q36" s="24"/>
      <c r="R36" s="25"/>
    </row>
    <row r="37" ht="12.75">
      <c r="M37" s="1"/>
    </row>
    <row r="38" spans="1:2" ht="12.75">
      <c r="A38" s="32" t="s">
        <v>75</v>
      </c>
      <c r="B38" s="32"/>
    </row>
    <row r="39" spans="1:2" ht="12.75">
      <c r="A39" s="32"/>
      <c r="B39" s="32"/>
    </row>
    <row r="40" spans="1:2" ht="12.75">
      <c r="A40" s="32" t="s">
        <v>34</v>
      </c>
      <c r="B40" s="33" t="s">
        <v>69</v>
      </c>
    </row>
    <row r="41" spans="1:2" ht="12.75">
      <c r="A41" s="32"/>
      <c r="B41" s="32" t="s">
        <v>70</v>
      </c>
    </row>
    <row r="42" spans="1:2" ht="12.75">
      <c r="A42" s="32"/>
      <c r="B42" s="32"/>
    </row>
    <row r="43" spans="1:2" ht="12.75">
      <c r="A43" s="32" t="s">
        <v>35</v>
      </c>
      <c r="B43" s="32" t="s">
        <v>71</v>
      </c>
    </row>
    <row r="45" ht="12.75">
      <c r="A45" s="36" t="s">
        <v>72</v>
      </c>
    </row>
    <row r="46" ht="12.75">
      <c r="A46" s="36" t="s">
        <v>76</v>
      </c>
    </row>
    <row r="47" ht="12.75">
      <c r="A47" s="36"/>
    </row>
    <row r="48" ht="12.75">
      <c r="A48" s="31" t="s">
        <v>77</v>
      </c>
    </row>
    <row r="49" ht="12.75">
      <c r="A49" s="31" t="s">
        <v>66</v>
      </c>
    </row>
    <row r="50" ht="12.75">
      <c r="A50" s="31" t="s">
        <v>67</v>
      </c>
    </row>
  </sheetData>
  <sheetProtection/>
  <printOptions/>
  <pageMargins left="0" right="0" top="0.25" bottom="0.5" header="0.3" footer="0.05"/>
  <pageSetup horizontalDpi="600" verticalDpi="600" orientation="landscape" scale="95" r:id="rId2"/>
  <headerFooter>
    <oddFooter>&amp;L&amp;9Prepared by Palmer Ball
Palmer Ball Consulting, LLC&amp;R&amp;D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2.7109375" style="0" customWidth="1"/>
    <col min="3" max="3" width="10.28125" style="0" bestFit="1" customWidth="1"/>
    <col min="4" max="4" width="12.8515625" style="0" bestFit="1" customWidth="1"/>
    <col min="5" max="5" width="10.28125" style="0" bestFit="1" customWidth="1"/>
    <col min="7" max="7" width="2.7109375" style="0" customWidth="1"/>
    <col min="8" max="8" width="9.140625" style="0" customWidth="1"/>
    <col min="9" max="9" width="1.8515625" style="0" customWidth="1"/>
    <col min="10" max="10" width="12.421875" style="5" bestFit="1" customWidth="1"/>
    <col min="11" max="11" width="3.28125" style="0" customWidth="1"/>
  </cols>
  <sheetData>
    <row r="1" spans="1:12" ht="12.75">
      <c r="A1" t="s">
        <v>58</v>
      </c>
      <c r="J1" s="15" t="s">
        <v>64</v>
      </c>
      <c r="K1" s="16"/>
      <c r="L1" s="16"/>
    </row>
    <row r="2" ht="12.75">
      <c r="A2" t="s">
        <v>0</v>
      </c>
    </row>
    <row r="4" ht="12.75">
      <c r="A4" s="31" t="s">
        <v>26</v>
      </c>
    </row>
    <row r="6" ht="12.75">
      <c r="A6" s="36" t="s">
        <v>62</v>
      </c>
    </row>
    <row r="8" spans="2:10" ht="12.75">
      <c r="B8" s="8" t="s">
        <v>27</v>
      </c>
      <c r="C8" s="26"/>
      <c r="J8" s="45">
        <v>598225</v>
      </c>
    </row>
    <row r="9" spans="2:11" ht="12.75">
      <c r="B9" s="42" t="s">
        <v>59</v>
      </c>
      <c r="C9" s="26"/>
      <c r="J9" s="45">
        <f>-(-46150-10000-30500-7500-59200-10000-27300-38125-5500-73000-18000-18500-16600)</f>
        <v>360375</v>
      </c>
      <c r="K9" t="s">
        <v>9</v>
      </c>
    </row>
    <row r="10" spans="2:11" ht="12.75">
      <c r="B10" s="42" t="s">
        <v>60</v>
      </c>
      <c r="C10" s="26"/>
      <c r="J10" s="45">
        <f>(29490+25000+39500+46250)/3</f>
        <v>46746.666666666664</v>
      </c>
      <c r="K10" t="s">
        <v>11</v>
      </c>
    </row>
    <row r="11" spans="2:10" ht="12.75">
      <c r="B11" s="8" t="s">
        <v>28</v>
      </c>
      <c r="C11" s="26"/>
      <c r="J11" s="46">
        <f>SUM(J7:J10)*0.2</f>
        <v>201069.33333333334</v>
      </c>
    </row>
    <row r="13" spans="1:10" ht="13.5" thickBot="1">
      <c r="A13" s="6" t="s">
        <v>29</v>
      </c>
      <c r="J13" s="27">
        <f>SUM(J6:J12)</f>
        <v>1206416</v>
      </c>
    </row>
    <row r="14" spans="1:10" ht="13.5" thickTop="1">
      <c r="A14" s="6"/>
      <c r="J14" s="28"/>
    </row>
    <row r="15" spans="1:12" ht="12.75">
      <c r="A15" s="36" t="s">
        <v>68</v>
      </c>
      <c r="J15" s="47">
        <f>78450+3500+30160+2200</f>
        <v>114310</v>
      </c>
      <c r="L15" s="36"/>
    </row>
    <row r="16" spans="1:12" ht="12.75">
      <c r="A16" s="6"/>
      <c r="J16" s="28"/>
      <c r="L16" s="6"/>
    </row>
    <row r="17" spans="1:12" ht="12.75">
      <c r="A17" s="6" t="s">
        <v>36</v>
      </c>
      <c r="J17" s="47">
        <f>23386+256510</f>
        <v>279896</v>
      </c>
      <c r="L17" s="6"/>
    </row>
    <row r="18" spans="1:10" ht="12.75">
      <c r="A18" s="6"/>
      <c r="J18" s="28"/>
    </row>
    <row r="19" spans="2:10" ht="13.5" thickBot="1">
      <c r="B19" s="31" t="s">
        <v>32</v>
      </c>
      <c r="J19" s="27">
        <f>SUM(J13:J18)</f>
        <v>1600622</v>
      </c>
    </row>
    <row r="20" spans="1:10" ht="13.5" thickTop="1">
      <c r="A20" s="6"/>
      <c r="J20" s="28"/>
    </row>
    <row r="21" spans="1:10" ht="12.75">
      <c r="A21" s="36" t="s">
        <v>79</v>
      </c>
      <c r="J21" s="47">
        <v>11</v>
      </c>
    </row>
    <row r="22" spans="1:10" ht="12.75">
      <c r="A22" s="6"/>
      <c r="J22" s="28"/>
    </row>
    <row r="23" spans="1:10" ht="13.5" thickBot="1">
      <c r="A23" s="6" t="s">
        <v>30</v>
      </c>
      <c r="J23" s="29">
        <f>J19/J21</f>
        <v>145511.0909090909</v>
      </c>
    </row>
    <row r="24" spans="1:10" ht="13.5" thickTop="1">
      <c r="A24" s="6"/>
      <c r="J24" s="28"/>
    </row>
    <row r="25" spans="1:10" ht="12.75">
      <c r="A25" s="36" t="s">
        <v>85</v>
      </c>
      <c r="J25" s="28"/>
    </row>
    <row r="26" spans="1:10" ht="12.75">
      <c r="A26" s="6"/>
      <c r="J26" s="28"/>
    </row>
    <row r="27" spans="2:10" ht="12.75">
      <c r="B27" s="6"/>
      <c r="C27" s="10" t="s">
        <v>37</v>
      </c>
      <c r="D27" s="10" t="s">
        <v>8</v>
      </c>
      <c r="E27" s="10" t="s">
        <v>10</v>
      </c>
      <c r="J27" s="28"/>
    </row>
    <row r="28" spans="2:10" ht="12.75">
      <c r="B28" s="6"/>
      <c r="J28" s="28"/>
    </row>
    <row r="29" spans="2:10" ht="12.75">
      <c r="B29" s="48" t="s">
        <v>7</v>
      </c>
      <c r="C29" s="49">
        <v>15</v>
      </c>
      <c r="D29" s="50">
        <v>7590</v>
      </c>
      <c r="E29" s="4">
        <f aca="true" t="shared" si="0" ref="E29:E35">C29*D29</f>
        <v>113850</v>
      </c>
      <c r="J29" s="28"/>
    </row>
    <row r="30" spans="2:10" ht="12.75">
      <c r="B30" s="48" t="s">
        <v>1</v>
      </c>
      <c r="C30" s="16">
        <v>23</v>
      </c>
      <c r="D30" s="50">
        <v>7755</v>
      </c>
      <c r="E30" s="4">
        <f t="shared" si="0"/>
        <v>178365</v>
      </c>
      <c r="J30" s="28"/>
    </row>
    <row r="31" spans="2:10" ht="12.75">
      <c r="B31" s="48" t="s">
        <v>2</v>
      </c>
      <c r="C31" s="16">
        <v>15</v>
      </c>
      <c r="D31" s="50">
        <v>7920</v>
      </c>
      <c r="E31" s="4">
        <f t="shared" si="0"/>
        <v>118800</v>
      </c>
      <c r="J31" s="28"/>
    </row>
    <row r="32" spans="2:10" ht="12.75">
      <c r="B32" s="48" t="s">
        <v>38</v>
      </c>
      <c r="C32" s="16">
        <v>21</v>
      </c>
      <c r="D32" s="50">
        <v>14080</v>
      </c>
      <c r="E32" s="4">
        <f t="shared" si="0"/>
        <v>295680</v>
      </c>
      <c r="J32" s="28"/>
    </row>
    <row r="33" spans="2:10" ht="12.75">
      <c r="B33" s="48" t="s">
        <v>39</v>
      </c>
      <c r="C33" s="51">
        <v>24</v>
      </c>
      <c r="D33" s="50">
        <v>14080</v>
      </c>
      <c r="E33" s="4">
        <f t="shared" si="0"/>
        <v>337920</v>
      </c>
      <c r="J33" s="28"/>
    </row>
    <row r="34" spans="2:10" ht="12.75">
      <c r="B34" s="52" t="s">
        <v>40</v>
      </c>
      <c r="C34" s="51">
        <v>18</v>
      </c>
      <c r="D34" s="50">
        <v>14080</v>
      </c>
      <c r="E34" s="4">
        <f t="shared" si="0"/>
        <v>253440</v>
      </c>
      <c r="J34" s="28"/>
    </row>
    <row r="35" spans="2:10" ht="12.75">
      <c r="B35" s="52" t="s">
        <v>41</v>
      </c>
      <c r="C35" s="16">
        <v>32</v>
      </c>
      <c r="D35" s="50">
        <v>14080</v>
      </c>
      <c r="E35" s="4">
        <f t="shared" si="0"/>
        <v>450560</v>
      </c>
      <c r="J35" s="28"/>
    </row>
    <row r="36" spans="2:10" ht="12.75">
      <c r="B36" s="34"/>
      <c r="C36" s="11"/>
      <c r="D36" s="4"/>
      <c r="E36" s="4"/>
      <c r="J36" s="28"/>
    </row>
    <row r="37" spans="2:10" ht="13.5" thickBot="1">
      <c r="B37" s="34"/>
      <c r="C37" s="43">
        <f>SUM(C28:C36)</f>
        <v>148</v>
      </c>
      <c r="D37" s="9"/>
      <c r="E37" s="44">
        <f>SUM(E28:E36)</f>
        <v>1748615</v>
      </c>
      <c r="H37" s="57" t="s">
        <v>86</v>
      </c>
      <c r="J37" s="56">
        <f>E37/C37</f>
        <v>11814.966216216217</v>
      </c>
    </row>
    <row r="38" spans="1:10" ht="13.5" thickTop="1">
      <c r="A38" s="6"/>
      <c r="J38" s="28"/>
    </row>
    <row r="39" spans="1:10" ht="13.5" thickBot="1">
      <c r="A39" s="6" t="s">
        <v>31</v>
      </c>
      <c r="J39" s="30">
        <f>J23/J37</f>
        <v>12.315827929272855</v>
      </c>
    </row>
    <row r="40" spans="1:10" ht="13.5" thickTop="1">
      <c r="A40" s="6"/>
      <c r="J40" s="28"/>
    </row>
    <row r="41" spans="1:10" ht="12.75">
      <c r="A41" s="31" t="s">
        <v>33</v>
      </c>
      <c r="J41" s="28"/>
    </row>
    <row r="42" spans="1:10" ht="12.75">
      <c r="A42" s="31" t="s">
        <v>87</v>
      </c>
      <c r="J42" s="28"/>
    </row>
    <row r="43" spans="1:10" ht="12.75">
      <c r="A43" s="6"/>
      <c r="J43" s="28"/>
    </row>
    <row r="44" spans="1:2" ht="12.75">
      <c r="A44" s="5" t="s">
        <v>9</v>
      </c>
      <c r="B44" s="37" t="s">
        <v>63</v>
      </c>
    </row>
    <row r="45" spans="1:2" ht="12.75">
      <c r="A45" s="4"/>
      <c r="B45" s="37" t="s">
        <v>61</v>
      </c>
    </row>
    <row r="46" spans="1:2" ht="12.75">
      <c r="A46" s="4"/>
      <c r="B46" s="37" t="s">
        <v>83</v>
      </c>
    </row>
    <row r="47" spans="1:2" ht="12.75">
      <c r="A47" s="4"/>
      <c r="B47" s="4"/>
    </row>
    <row r="48" spans="1:2" ht="12.75">
      <c r="A48" s="7" t="s">
        <v>11</v>
      </c>
      <c r="B48" s="37" t="s">
        <v>78</v>
      </c>
    </row>
    <row r="49" spans="1:2" ht="12.75">
      <c r="A49" s="7"/>
      <c r="B49" s="37" t="s">
        <v>81</v>
      </c>
    </row>
    <row r="50" spans="1:2" ht="12.75">
      <c r="A50" s="7"/>
      <c r="B50" s="37" t="s">
        <v>82</v>
      </c>
    </row>
    <row r="52" spans="3:10" ht="12.75">
      <c r="C52" t="s">
        <v>55</v>
      </c>
      <c r="H52" s="16">
        <v>17</v>
      </c>
      <c r="J52" t="s">
        <v>80</v>
      </c>
    </row>
    <row r="53" spans="3:10" ht="12.75">
      <c r="C53" t="s">
        <v>56</v>
      </c>
      <c r="H53" s="16">
        <v>13</v>
      </c>
      <c r="J53"/>
    </row>
    <row r="54" spans="3:10" ht="12.75">
      <c r="C54" t="s">
        <v>57</v>
      </c>
      <c r="H54" s="16">
        <v>4</v>
      </c>
      <c r="J54"/>
    </row>
    <row r="55" ht="12.75">
      <c r="J55"/>
    </row>
    <row r="56" spans="3:10" ht="13.5" thickBot="1">
      <c r="C56" t="s">
        <v>84</v>
      </c>
      <c r="H56" s="40">
        <f>SUM(H52:H55)</f>
        <v>34</v>
      </c>
      <c r="J56"/>
    </row>
    <row r="57" ht="13.5" thickTop="1">
      <c r="J57"/>
    </row>
    <row r="58" spans="3:10" ht="13.5" thickBot="1">
      <c r="C58" t="s">
        <v>65</v>
      </c>
      <c r="H58" s="41">
        <f>H56/J21</f>
        <v>3.090909090909091</v>
      </c>
      <c r="J58"/>
    </row>
    <row r="59" ht="13.5" thickTop="1"/>
  </sheetData>
  <sheetProtection/>
  <printOptions/>
  <pageMargins left="0.45" right="0.45" top="0.5" bottom="0.5" header="0.3" footer="0.25"/>
  <pageSetup horizontalDpi="600" verticalDpi="600" orientation="portrait" r:id="rId1"/>
  <headerFooter>
    <oddFooter>&amp;L&amp;9Prepared by Palmer Ball
Palmer Ball Consulting, LLC&amp;R&amp;D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 D. Ball</dc:creator>
  <cp:keywords/>
  <dc:description/>
  <cp:lastModifiedBy>Palmer Ball</cp:lastModifiedBy>
  <cp:lastPrinted>2017-10-29T04:06:43Z</cp:lastPrinted>
  <dcterms:created xsi:type="dcterms:W3CDTF">1999-04-20T18:03:06Z</dcterms:created>
  <dcterms:modified xsi:type="dcterms:W3CDTF">2021-07-18T02:12:47Z</dcterms:modified>
  <cp:category/>
  <cp:version/>
  <cp:contentType/>
  <cp:contentStatus/>
</cp:coreProperties>
</file>