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ll\Desktop\Palmer Ball Consulting, LLC\My Presentations\SAIS - Annual Conference - Oct, 2021\Financial Planning Tools\Toolbox\"/>
    </mc:Choice>
  </mc:AlternateContent>
  <bookViews>
    <workbookView xWindow="0" yWindow="0" windowWidth="19200" windowHeight="8232"/>
  </bookViews>
  <sheets>
    <sheet name="Detail - 2021-22" sheetId="1" r:id="rId1"/>
    <sheet name="Detail - 2017-18" sheetId="2" r:id="rId2"/>
    <sheet name="5 Year Change" sheetId="3" r:id="rId3"/>
  </sheets>
  <definedNames>
    <definedName name="_xlnm.Print_Area" localSheetId="0">'Detail - 2021-22'!$A$1:$AM$43</definedName>
    <definedName name="_xlnm.Print_Titles" localSheetId="0">'Detail - 2021-22'!$A:$A,'Detail - 2021-22'!$1:$5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E26" i="3"/>
  <c r="C26" i="3"/>
  <c r="Q39" i="2"/>
  <c r="Q39" i="1"/>
  <c r="G28" i="3" l="1"/>
  <c r="G22" i="3"/>
  <c r="G20" i="3"/>
  <c r="G18" i="3"/>
  <c r="G16" i="3"/>
  <c r="G14" i="3"/>
  <c r="G12" i="3"/>
  <c r="AI39" i="2" l="1"/>
  <c r="AG39" i="2"/>
  <c r="AE39" i="2"/>
  <c r="AA39" i="2"/>
  <c r="Y39" i="2"/>
  <c r="W39" i="2"/>
  <c r="U39" i="2"/>
  <c r="S39" i="2"/>
  <c r="O39" i="2"/>
  <c r="M39" i="2"/>
  <c r="I39" i="2"/>
  <c r="I40" i="2" s="1"/>
  <c r="G39" i="2"/>
  <c r="E39" i="2"/>
  <c r="C39" i="2"/>
  <c r="M40" i="2" s="1"/>
  <c r="AI37" i="2"/>
  <c r="AE37" i="2"/>
  <c r="AC37" i="2"/>
  <c r="Y37" i="2"/>
  <c r="W37" i="2"/>
  <c r="U37" i="2"/>
  <c r="S37" i="2"/>
  <c r="O37" i="2"/>
  <c r="M37" i="2"/>
  <c r="M38" i="2" s="1"/>
  <c r="I37" i="2"/>
  <c r="I38" i="2" s="1"/>
  <c r="G37" i="2"/>
  <c r="E37" i="2"/>
  <c r="C37" i="2"/>
  <c r="O38" i="2" s="1"/>
  <c r="AK35" i="2"/>
  <c r="AM35" i="2" s="1"/>
  <c r="AG35" i="2"/>
  <c r="AA35" i="2"/>
  <c r="K35" i="2"/>
  <c r="AK34" i="2"/>
  <c r="AM34" i="2" s="1"/>
  <c r="AG34" i="2"/>
  <c r="AA34" i="2"/>
  <c r="K34" i="2"/>
  <c r="AK33" i="2"/>
  <c r="AG33" i="2"/>
  <c r="AA33" i="2"/>
  <c r="K33" i="2"/>
  <c r="AK32" i="2"/>
  <c r="AM32" i="2" s="1"/>
  <c r="AG32" i="2"/>
  <c r="AA32" i="2"/>
  <c r="K32" i="2"/>
  <c r="K37" i="2" s="1"/>
  <c r="AK31" i="2"/>
  <c r="AM31" i="2" s="1"/>
  <c r="AG31" i="2"/>
  <c r="AA31" i="2"/>
  <c r="AA37" i="2" s="1"/>
  <c r="K31" i="2"/>
  <c r="AI27" i="2"/>
  <c r="AG27" i="2"/>
  <c r="AA27" i="2"/>
  <c r="O27" i="2"/>
  <c r="M27" i="2"/>
  <c r="I27" i="2"/>
  <c r="AM26" i="2"/>
  <c r="AK26" i="2"/>
  <c r="AC26" i="2"/>
  <c r="AC39" i="2" s="1"/>
  <c r="K26" i="2"/>
  <c r="K39" i="2" s="1"/>
  <c r="AI24" i="2"/>
  <c r="AI25" i="2" s="1"/>
  <c r="AE24" i="2"/>
  <c r="AC24" i="2"/>
  <c r="Y24" i="2"/>
  <c r="W24" i="2"/>
  <c r="U24" i="2"/>
  <c r="S24" i="2"/>
  <c r="O24" i="2"/>
  <c r="M24" i="2"/>
  <c r="M25" i="2" s="1"/>
  <c r="I24" i="2"/>
  <c r="I25" i="2" s="1"/>
  <c r="G24" i="2"/>
  <c r="E24" i="2"/>
  <c r="C24" i="2"/>
  <c r="AM22" i="2"/>
  <c r="AK22" i="2"/>
  <c r="AG22" i="2"/>
  <c r="AA22" i="2"/>
  <c r="K22" i="2"/>
  <c r="AK21" i="2"/>
  <c r="AM21" i="2" s="1"/>
  <c r="AG21" i="2"/>
  <c r="AA21" i="2"/>
  <c r="K21" i="2"/>
  <c r="AK20" i="2"/>
  <c r="AM20" i="2" s="1"/>
  <c r="AG20" i="2"/>
  <c r="AA20" i="2"/>
  <c r="K20" i="2"/>
  <c r="AK19" i="2"/>
  <c r="AM19" i="2" s="1"/>
  <c r="AG19" i="2"/>
  <c r="AA19" i="2"/>
  <c r="K19" i="2"/>
  <c r="AK18" i="2"/>
  <c r="AM18" i="2" s="1"/>
  <c r="AG18" i="2"/>
  <c r="AA18" i="2"/>
  <c r="K18" i="2"/>
  <c r="AK17" i="2"/>
  <c r="AM17" i="2" s="1"/>
  <c r="AG17" i="2"/>
  <c r="AA17" i="2"/>
  <c r="K17" i="2"/>
  <c r="AK16" i="2"/>
  <c r="AM16" i="2" s="1"/>
  <c r="AG16" i="2"/>
  <c r="AA16" i="2"/>
  <c r="K16" i="2"/>
  <c r="AK15" i="2"/>
  <c r="AM15" i="2" s="1"/>
  <c r="AG15" i="2"/>
  <c r="AA15" i="2"/>
  <c r="K15" i="2"/>
  <c r="AM14" i="2"/>
  <c r="AK14" i="2"/>
  <c r="AG14" i="2"/>
  <c r="AA14" i="2"/>
  <c r="K14" i="2"/>
  <c r="AK13" i="2"/>
  <c r="AM13" i="2" s="1"/>
  <c r="AG13" i="2"/>
  <c r="AA13" i="2"/>
  <c r="K13" i="2"/>
  <c r="AK12" i="2"/>
  <c r="AM12" i="2" s="1"/>
  <c r="AG12" i="2"/>
  <c r="AA12" i="2"/>
  <c r="K12" i="2"/>
  <c r="AK11" i="2"/>
  <c r="AM11" i="2" s="1"/>
  <c r="AG11" i="2"/>
  <c r="AA11" i="2"/>
  <c r="K11" i="2"/>
  <c r="AM10" i="2"/>
  <c r="AK10" i="2"/>
  <c r="AG10" i="2"/>
  <c r="AA10" i="2"/>
  <c r="K10" i="2"/>
  <c r="AK9" i="2"/>
  <c r="AM9" i="2" s="1"/>
  <c r="AG9" i="2"/>
  <c r="AG24" i="2" s="1"/>
  <c r="AG25" i="2" s="1"/>
  <c r="AA9" i="2"/>
  <c r="K9" i="2"/>
  <c r="O25" i="2" l="1"/>
  <c r="AK37" i="2"/>
  <c r="AG40" i="2"/>
  <c r="K24" i="2"/>
  <c r="AI38" i="2"/>
  <c r="AI40" i="2"/>
  <c r="AA24" i="2"/>
  <c r="AA25" i="2" s="1"/>
  <c r="AG37" i="2"/>
  <c r="AG38" i="2" s="1"/>
  <c r="AK39" i="2"/>
  <c r="AM39" i="2" s="1"/>
  <c r="AM24" i="2"/>
  <c r="O40" i="2"/>
  <c r="AK24" i="2"/>
  <c r="AM33" i="2"/>
  <c r="AM37" i="2" s="1"/>
  <c r="AA38" i="2"/>
  <c r="AA40" i="2"/>
  <c r="M24" i="1"/>
  <c r="C18" i="3" s="1"/>
  <c r="AI39" i="1" l="1"/>
  <c r="AE39" i="1"/>
  <c r="Y39" i="1"/>
  <c r="W39" i="1"/>
  <c r="U39" i="1"/>
  <c r="S39" i="1"/>
  <c r="O39" i="1"/>
  <c r="M39" i="1"/>
  <c r="I39" i="1"/>
  <c r="G39" i="1"/>
  <c r="E39" i="1"/>
  <c r="C39" i="1"/>
  <c r="AI37" i="1"/>
  <c r="E22" i="3" s="1"/>
  <c r="AE37" i="1"/>
  <c r="AC37" i="1"/>
  <c r="Y37" i="1"/>
  <c r="W37" i="1"/>
  <c r="U37" i="1"/>
  <c r="S37" i="1"/>
  <c r="O37" i="1"/>
  <c r="M37" i="1"/>
  <c r="E18" i="3" s="1"/>
  <c r="I37" i="1"/>
  <c r="E16" i="3" s="1"/>
  <c r="G37" i="1"/>
  <c r="E14" i="3" s="1"/>
  <c r="E37" i="1"/>
  <c r="C37" i="1"/>
  <c r="E12" i="3" s="1"/>
  <c r="AK35" i="1"/>
  <c r="AG35" i="1"/>
  <c r="AA35" i="1"/>
  <c r="K35" i="1"/>
  <c r="AK34" i="1"/>
  <c r="AG34" i="1"/>
  <c r="AA34" i="1"/>
  <c r="K34" i="1"/>
  <c r="AK33" i="1"/>
  <c r="AG33" i="1"/>
  <c r="AA33" i="1"/>
  <c r="K33" i="1"/>
  <c r="AK32" i="1"/>
  <c r="AG32" i="1"/>
  <c r="AA32" i="1"/>
  <c r="K32" i="1"/>
  <c r="AK31" i="1"/>
  <c r="AG31" i="1"/>
  <c r="AA31" i="1"/>
  <c r="K31" i="1"/>
  <c r="K37" i="1" s="1"/>
  <c r="AI27" i="1"/>
  <c r="O27" i="1"/>
  <c r="M27" i="1"/>
  <c r="I27" i="1"/>
  <c r="AK26" i="1"/>
  <c r="AC26" i="1"/>
  <c r="AC39" i="1" s="1"/>
  <c r="K26" i="1"/>
  <c r="K39" i="1" s="1"/>
  <c r="AI24" i="1"/>
  <c r="C22" i="3" s="1"/>
  <c r="AE24" i="1"/>
  <c r="AC24" i="1"/>
  <c r="Y24" i="1"/>
  <c r="W24" i="1"/>
  <c r="U24" i="1"/>
  <c r="S24" i="1"/>
  <c r="O24" i="1"/>
  <c r="I24" i="1"/>
  <c r="C16" i="3" s="1"/>
  <c r="G24" i="1"/>
  <c r="C14" i="3" s="1"/>
  <c r="E24" i="1"/>
  <c r="C24" i="1"/>
  <c r="AK22" i="1"/>
  <c r="AG22" i="1"/>
  <c r="AA22" i="1"/>
  <c r="K22" i="1"/>
  <c r="AK21" i="1"/>
  <c r="AM21" i="1" s="1"/>
  <c r="AG21" i="1"/>
  <c r="AA21" i="1"/>
  <c r="K21" i="1"/>
  <c r="AK20" i="1"/>
  <c r="AG20" i="1"/>
  <c r="AA20" i="1"/>
  <c r="K20" i="1"/>
  <c r="AK19" i="1"/>
  <c r="AM19" i="1" s="1"/>
  <c r="AG19" i="1"/>
  <c r="AA19" i="1"/>
  <c r="K19" i="1"/>
  <c r="AK18" i="1"/>
  <c r="AG18" i="1"/>
  <c r="AA18" i="1"/>
  <c r="K18" i="1"/>
  <c r="AK17" i="1"/>
  <c r="AG17" i="1"/>
  <c r="AA17" i="1"/>
  <c r="K17" i="1"/>
  <c r="AK16" i="1"/>
  <c r="AG16" i="1"/>
  <c r="AA16" i="1"/>
  <c r="K16" i="1"/>
  <c r="AK15" i="1"/>
  <c r="AG15" i="1"/>
  <c r="AA15" i="1"/>
  <c r="K15" i="1"/>
  <c r="AK14" i="1"/>
  <c r="AG14" i="1"/>
  <c r="AA14" i="1"/>
  <c r="K14" i="1"/>
  <c r="AK13" i="1"/>
  <c r="AG13" i="1"/>
  <c r="AA13" i="1"/>
  <c r="K13" i="1"/>
  <c r="AK12" i="1"/>
  <c r="AG12" i="1"/>
  <c r="AA12" i="1"/>
  <c r="K12" i="1"/>
  <c r="AK11" i="1"/>
  <c r="AG11" i="1"/>
  <c r="AA11" i="1"/>
  <c r="K11" i="1"/>
  <c r="AK10" i="1"/>
  <c r="AG10" i="1"/>
  <c r="AA10" i="1"/>
  <c r="K10" i="1"/>
  <c r="AK9" i="1"/>
  <c r="AG9" i="1"/>
  <c r="AA9" i="1"/>
  <c r="K9" i="1"/>
  <c r="C12" i="3" l="1"/>
  <c r="I40" i="1"/>
  <c r="M40" i="1"/>
  <c r="AM11" i="1"/>
  <c r="AM15" i="1"/>
  <c r="AM35" i="1"/>
  <c r="AI40" i="1"/>
  <c r="AM9" i="1"/>
  <c r="AM17" i="1"/>
  <c r="AM33" i="1"/>
  <c r="AM13" i="1"/>
  <c r="AM26" i="1"/>
  <c r="G24" i="3" s="1"/>
  <c r="AM31" i="1"/>
  <c r="K24" i="1"/>
  <c r="M38" i="1"/>
  <c r="AI38" i="1"/>
  <c r="I38" i="1"/>
  <c r="AM10" i="1"/>
  <c r="AM14" i="1"/>
  <c r="AM18" i="1"/>
  <c r="AM22" i="1"/>
  <c r="AK24" i="1"/>
  <c r="M25" i="1"/>
  <c r="AI25" i="1"/>
  <c r="AA39" i="1"/>
  <c r="AA27" i="1"/>
  <c r="G30" i="3" s="1"/>
  <c r="AA37" i="1"/>
  <c r="O25" i="1"/>
  <c r="AG27" i="1"/>
  <c r="AG37" i="1"/>
  <c r="E20" i="3" s="1"/>
  <c r="AM12" i="1"/>
  <c r="AM16" i="1"/>
  <c r="AM20" i="1"/>
  <c r="AG24" i="1"/>
  <c r="C20" i="3" s="1"/>
  <c r="AK37" i="1"/>
  <c r="AM32" i="1"/>
  <c r="AM34" i="1"/>
  <c r="AA24" i="1"/>
  <c r="C28" i="3" s="1"/>
  <c r="I25" i="1"/>
  <c r="O38" i="1"/>
  <c r="O40" i="1"/>
  <c r="AK39" i="1"/>
  <c r="AA38" i="1" l="1"/>
  <c r="E30" i="3" s="1"/>
  <c r="E28" i="3"/>
  <c r="AA25" i="1"/>
  <c r="C30" i="3" s="1"/>
  <c r="AG39" i="1"/>
  <c r="AG40" i="1" s="1"/>
  <c r="AM37" i="1"/>
  <c r="E24" i="3" s="1"/>
  <c r="AM39" i="1"/>
  <c r="AM24" i="1"/>
  <c r="C24" i="3" s="1"/>
  <c r="AG25" i="1"/>
  <c r="AA40" i="1"/>
  <c r="AG38" i="1"/>
</calcChain>
</file>

<file path=xl/sharedStrings.xml><?xml version="1.0" encoding="utf-8"?>
<sst xmlns="http://schemas.openxmlformats.org/spreadsheetml/2006/main" count="200" uniqueCount="86">
  <si>
    <t>Net Tuition</t>
  </si>
  <si>
    <t>Annual</t>
  </si>
  <si>
    <t>Financial</t>
  </si>
  <si>
    <t>and Fee</t>
  </si>
  <si>
    <t>Tuition</t>
  </si>
  <si>
    <t>1st</t>
  </si>
  <si>
    <t>12th</t>
  </si>
  <si>
    <t>Cost</t>
  </si>
  <si>
    <t>[------------- FTE Detail -------------]</t>
  </si>
  <si>
    <t>Total</t>
  </si>
  <si>
    <t>Mean</t>
  </si>
  <si>
    <t>Need</t>
  </si>
  <si>
    <t>No Need</t>
  </si>
  <si>
    <t>Giving</t>
  </si>
  <si>
    <t>Aid</t>
  </si>
  <si>
    <t>Income</t>
  </si>
  <si>
    <t>Gap</t>
  </si>
  <si>
    <t>Grade</t>
  </si>
  <si>
    <t>Per</t>
  </si>
  <si>
    <t>Employee</t>
  </si>
  <si>
    <t>Based</t>
  </si>
  <si>
    <t>Gap Per</t>
  </si>
  <si>
    <t>Admin</t>
  </si>
  <si>
    <t>Enroll</t>
  </si>
  <si>
    <t>Budget</t>
  </si>
  <si>
    <t>Student</t>
  </si>
  <si>
    <t>Endowment</t>
  </si>
  <si>
    <t>Other</t>
  </si>
  <si>
    <t>Instruct</t>
  </si>
  <si>
    <t>Teach</t>
  </si>
  <si>
    <t>FTEs</t>
  </si>
  <si>
    <t>Fin Aid</t>
  </si>
  <si>
    <t>:1</t>
  </si>
  <si>
    <t xml:space="preserve">       Per Student</t>
  </si>
  <si>
    <t>Sample School 1</t>
  </si>
  <si>
    <t>Sample School 2</t>
  </si>
  <si>
    <t>Sample School 3</t>
  </si>
  <si>
    <t>Sample School 4</t>
  </si>
  <si>
    <t>Sample School 5</t>
  </si>
  <si>
    <t>Sample School 6</t>
  </si>
  <si>
    <t>Sample School 7</t>
  </si>
  <si>
    <t>Sample School 8</t>
  </si>
  <si>
    <t>Sample School 9</t>
  </si>
  <si>
    <t>Sample School 10</t>
  </si>
  <si>
    <t>Sample School 11</t>
  </si>
  <si>
    <t>Sample School 12</t>
  </si>
  <si>
    <t>Sample School 13</t>
  </si>
  <si>
    <t>Sample School 14</t>
  </si>
  <si>
    <t>Sample School 15</t>
  </si>
  <si>
    <t>Sample School 16</t>
  </si>
  <si>
    <t>Sample School 17</t>
  </si>
  <si>
    <t>Sample School 18</t>
  </si>
  <si>
    <t>Sample School 19</t>
  </si>
  <si>
    <t>Comparative School</t>
  </si>
  <si>
    <t>Comparision of Changes in 5 Year Data</t>
  </si>
  <si>
    <t>Change in</t>
  </si>
  <si>
    <t>Mean of</t>
  </si>
  <si>
    <t>Regional</t>
  </si>
  <si>
    <t>Schools</t>
  </si>
  <si>
    <t>Enrollment</t>
  </si>
  <si>
    <t>12th Grade Tuition</t>
  </si>
  <si>
    <t>Financial Aid</t>
  </si>
  <si>
    <t>Net Tuition and Fee Income</t>
  </si>
  <si>
    <t>Tuition Gap per Student</t>
  </si>
  <si>
    <t>Total FTE Employees</t>
  </si>
  <si>
    <t>Sample School</t>
  </si>
  <si>
    <t>State</t>
  </si>
  <si>
    <t>Student : FTE Ratio</t>
  </si>
  <si>
    <t>Sample</t>
  </si>
  <si>
    <t>School</t>
  </si>
  <si>
    <t>Mean Faculty Salary</t>
  </si>
  <si>
    <t>Faculty</t>
  </si>
  <si>
    <t>Salaries</t>
  </si>
  <si>
    <t>no</t>
  </si>
  <si>
    <t>longer</t>
  </si>
  <si>
    <t>available</t>
  </si>
  <si>
    <t>by</t>
  </si>
  <si>
    <t>individual</t>
  </si>
  <si>
    <t>school</t>
  </si>
  <si>
    <t>Regional Schools 2021-22</t>
  </si>
  <si>
    <t>NAIS DASL Information - 2021-22</t>
  </si>
  <si>
    <t>State Schools 2021-22</t>
  </si>
  <si>
    <t>Change in Means from 2017-18 to 2021-22</t>
  </si>
  <si>
    <t>NAIS DASL Information - 2017-18</t>
  </si>
  <si>
    <t>Regional Schools 2017-18</t>
  </si>
  <si>
    <t>State Schools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</si>
</sst>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1" fontId="2" fillId="0" borderId="0" xfId="0" applyNumberFormat="1" applyFont="1"/>
    <xf numFmtId="43" fontId="2" fillId="0" borderId="0" xfId="0" applyNumberFormat="1" applyFont="1"/>
    <xf numFmtId="43" fontId="2" fillId="0" borderId="0" xfId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2" fillId="0" borderId="0" xfId="0" applyNumberFormat="1" applyFont="1" applyAlignment="1">
      <alignment horizontal="center"/>
    </xf>
    <xf numFmtId="41" fontId="3" fillId="0" borderId="0" xfId="0" applyNumberFormat="1" applyFont="1"/>
    <xf numFmtId="4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43" fontId="2" fillId="0" borderId="1" xfId="1" applyFont="1" applyBorder="1" applyAlignment="1">
      <alignment horizontal="center"/>
    </xf>
    <xf numFmtId="41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41" fontId="2" fillId="0" borderId="0" xfId="0" applyNumberFormat="1" applyFont="1" applyBorder="1" applyAlignment="1">
      <alignment horizont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164" fontId="2" fillId="0" borderId="0" xfId="1" applyNumberFormat="1" applyFont="1" applyBorder="1" applyAlignment="1">
      <alignment horizontal="center"/>
    </xf>
    <xf numFmtId="41" fontId="2" fillId="0" borderId="0" xfId="0" applyNumberFormat="1" applyFont="1" applyFill="1"/>
    <xf numFmtId="4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Fill="1"/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4"/>
    </xf>
    <xf numFmtId="41" fontId="2" fillId="0" borderId="0" xfId="0" applyNumberFormat="1" applyFont="1" applyFill="1" applyBorder="1"/>
    <xf numFmtId="164" fontId="2" fillId="0" borderId="0" xfId="1" applyNumberFormat="1" applyFont="1"/>
    <xf numFmtId="164" fontId="2" fillId="0" borderId="0" xfId="1" applyNumberFormat="1" applyFont="1" applyFill="1"/>
    <xf numFmtId="0" fontId="7" fillId="0" borderId="0" xfId="0" applyFont="1" applyAlignment="1">
      <alignment horizontal="left" indent="4"/>
    </xf>
    <xf numFmtId="0" fontId="7" fillId="0" borderId="0" xfId="0" applyFont="1"/>
    <xf numFmtId="41" fontId="7" fillId="0" borderId="0" xfId="0" applyNumberFormat="1" applyFont="1"/>
    <xf numFmtId="43" fontId="7" fillId="0" borderId="0" xfId="0" applyNumberFormat="1" applyFont="1"/>
    <xf numFmtId="41" fontId="7" fillId="0" borderId="0" xfId="0" applyNumberFormat="1" applyFont="1" applyFill="1" applyBorder="1"/>
    <xf numFmtId="41" fontId="7" fillId="0" borderId="0" xfId="0" applyNumberFormat="1" applyFont="1" applyAlignment="1">
      <alignment horizontal="center"/>
    </xf>
    <xf numFmtId="43" fontId="7" fillId="0" borderId="0" xfId="1" applyFont="1" applyAlignment="1">
      <alignment horizontal="center"/>
    </xf>
    <xf numFmtId="165" fontId="7" fillId="0" borderId="0" xfId="0" applyNumberFormat="1" applyFont="1"/>
    <xf numFmtId="41" fontId="7" fillId="0" borderId="0" xfId="0" applyNumberFormat="1" applyFont="1" applyFill="1"/>
    <xf numFmtId="0" fontId="3" fillId="0" borderId="0" xfId="0" applyFont="1"/>
    <xf numFmtId="0" fontId="8" fillId="0" borderId="0" xfId="0" applyFont="1"/>
    <xf numFmtId="43" fontId="3" fillId="0" borderId="0" xfId="0" applyNumberFormat="1" applyFont="1"/>
    <xf numFmtId="43" fontId="3" fillId="0" borderId="0" xfId="1" applyFont="1" applyAlignment="1">
      <alignment horizontal="center"/>
    </xf>
    <xf numFmtId="41" fontId="9" fillId="0" borderId="0" xfId="0" applyNumberFormat="1" applyFont="1"/>
    <xf numFmtId="0" fontId="5" fillId="0" borderId="0" xfId="0" applyFont="1"/>
    <xf numFmtId="0" fontId="2" fillId="0" borderId="0" xfId="0" applyFont="1" applyBorder="1"/>
    <xf numFmtId="0" fontId="0" fillId="0" borderId="0" xfId="0" applyFont="1"/>
    <xf numFmtId="164" fontId="7" fillId="0" borderId="0" xfId="1" applyNumberFormat="1" applyFont="1" applyAlignment="1">
      <alignment horizontal="center"/>
    </xf>
    <xf numFmtId="41" fontId="7" fillId="0" borderId="0" xfId="0" applyNumberFormat="1" applyFont="1" applyBorder="1"/>
    <xf numFmtId="41" fontId="2" fillId="0" borderId="0" xfId="1" applyNumberFormat="1" applyFont="1"/>
    <xf numFmtId="10" fontId="0" fillId="0" borderId="0" xfId="0" applyNumberFormat="1"/>
    <xf numFmtId="0" fontId="0" fillId="0" borderId="1" xfId="0" applyBorder="1" applyAlignment="1">
      <alignment horizontal="center"/>
    </xf>
    <xf numFmtId="10" fontId="0" fillId="0" borderId="0" xfId="2" applyNumberFormat="1" applyFont="1"/>
    <xf numFmtId="41" fontId="3" fillId="0" borderId="0" xfId="0" applyNumberFormat="1" applyFont="1" applyBorder="1" applyAlignment="1">
      <alignment horizontal="center"/>
    </xf>
    <xf numFmtId="164" fontId="7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23</xdr:row>
      <xdr:rowOff>19050</xdr:rowOff>
    </xdr:from>
    <xdr:to>
      <xdr:col>11</xdr:col>
      <xdr:colOff>19050</xdr:colOff>
      <xdr:row>25</xdr:row>
      <xdr:rowOff>171450</xdr:rowOff>
    </xdr:to>
    <xdr:sp macro="" textlink="">
      <xdr:nvSpPr>
        <xdr:cNvPr id="4" name="Rectangle 3"/>
        <xdr:cNvSpPr/>
      </xdr:nvSpPr>
      <xdr:spPr>
        <a:xfrm>
          <a:off x="6000750" y="4781550"/>
          <a:ext cx="600075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209550</xdr:colOff>
      <xdr:row>26</xdr:row>
      <xdr:rowOff>19050</xdr:rowOff>
    </xdr:from>
    <xdr:to>
      <xdr:col>13</xdr:col>
      <xdr:colOff>9525</xdr:colOff>
      <xdr:row>27</xdr:row>
      <xdr:rowOff>19050</xdr:rowOff>
    </xdr:to>
    <xdr:sp macro="" textlink="">
      <xdr:nvSpPr>
        <xdr:cNvPr id="5" name="Oval 4"/>
        <xdr:cNvSpPr/>
      </xdr:nvSpPr>
      <xdr:spPr>
        <a:xfrm>
          <a:off x="6905625" y="5324475"/>
          <a:ext cx="5334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133350</xdr:colOff>
      <xdr:row>26</xdr:row>
      <xdr:rowOff>9524</xdr:rowOff>
    </xdr:from>
    <xdr:to>
      <xdr:col>15</xdr:col>
      <xdr:colOff>66675</xdr:colOff>
      <xdr:row>27</xdr:row>
      <xdr:rowOff>19049</xdr:rowOff>
    </xdr:to>
    <xdr:sp macro="" textlink="">
      <xdr:nvSpPr>
        <xdr:cNvPr id="6" name="Oval 5"/>
        <xdr:cNvSpPr/>
      </xdr:nvSpPr>
      <xdr:spPr>
        <a:xfrm>
          <a:off x="6391275" y="4933949"/>
          <a:ext cx="5238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25</xdr:row>
      <xdr:rowOff>180975</xdr:rowOff>
    </xdr:to>
    <xdr:sp macro="" textlink="">
      <xdr:nvSpPr>
        <xdr:cNvPr id="7" name="Rectangle 6"/>
        <xdr:cNvSpPr/>
      </xdr:nvSpPr>
      <xdr:spPr>
        <a:xfrm>
          <a:off x="8248650" y="4772025"/>
          <a:ext cx="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9525</xdr:colOff>
      <xdr:row>23</xdr:row>
      <xdr:rowOff>0</xdr:rowOff>
    </xdr:from>
    <xdr:to>
      <xdr:col>37</xdr:col>
      <xdr:colOff>9525</xdr:colOff>
      <xdr:row>25</xdr:row>
      <xdr:rowOff>180975</xdr:rowOff>
    </xdr:to>
    <xdr:sp macro="" textlink="">
      <xdr:nvSpPr>
        <xdr:cNvPr id="8" name="Rectangle 7"/>
        <xdr:cNvSpPr/>
      </xdr:nvSpPr>
      <xdr:spPr>
        <a:xfrm>
          <a:off x="11077575" y="4762500"/>
          <a:ext cx="676275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638175</xdr:colOff>
      <xdr:row>26</xdr:row>
      <xdr:rowOff>9525</xdr:rowOff>
    </xdr:to>
    <xdr:sp macro="" textlink="">
      <xdr:nvSpPr>
        <xdr:cNvPr id="9" name="Rectangle 8"/>
        <xdr:cNvSpPr/>
      </xdr:nvSpPr>
      <xdr:spPr>
        <a:xfrm>
          <a:off x="11077575" y="4400550"/>
          <a:ext cx="619125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36</xdr:row>
      <xdr:rowOff>9525</xdr:rowOff>
    </xdr:from>
    <xdr:to>
      <xdr:col>11</xdr:col>
      <xdr:colOff>19050</xdr:colOff>
      <xdr:row>38</xdr:row>
      <xdr:rowOff>180975</xdr:rowOff>
    </xdr:to>
    <xdr:sp macro="" textlink="">
      <xdr:nvSpPr>
        <xdr:cNvPr id="12" name="Rectangle 11"/>
        <xdr:cNvSpPr/>
      </xdr:nvSpPr>
      <xdr:spPr>
        <a:xfrm>
          <a:off x="6029325" y="7239000"/>
          <a:ext cx="57150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238125</xdr:colOff>
      <xdr:row>38</xdr:row>
      <xdr:rowOff>180975</xdr:rowOff>
    </xdr:from>
    <xdr:to>
      <xdr:col>12</xdr:col>
      <xdr:colOff>723900</xdr:colOff>
      <xdr:row>40</xdr:row>
      <xdr:rowOff>28575</xdr:rowOff>
    </xdr:to>
    <xdr:sp macro="" textlink="">
      <xdr:nvSpPr>
        <xdr:cNvPr id="13" name="Oval 12"/>
        <xdr:cNvSpPr/>
      </xdr:nvSpPr>
      <xdr:spPr>
        <a:xfrm>
          <a:off x="6934200" y="7762875"/>
          <a:ext cx="48577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133350</xdr:colOff>
      <xdr:row>38</xdr:row>
      <xdr:rowOff>171450</xdr:rowOff>
    </xdr:from>
    <xdr:to>
      <xdr:col>15</xdr:col>
      <xdr:colOff>104775</xdr:colOff>
      <xdr:row>40</xdr:row>
      <xdr:rowOff>19050</xdr:rowOff>
    </xdr:to>
    <xdr:sp macro="" textlink="">
      <xdr:nvSpPr>
        <xdr:cNvPr id="14" name="Oval 13"/>
        <xdr:cNvSpPr/>
      </xdr:nvSpPr>
      <xdr:spPr>
        <a:xfrm>
          <a:off x="6391275" y="7353300"/>
          <a:ext cx="5619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19050</xdr:colOff>
      <xdr:row>36</xdr:row>
      <xdr:rowOff>19050</xdr:rowOff>
    </xdr:from>
    <xdr:to>
      <xdr:col>23</xdr:col>
      <xdr:colOff>0</xdr:colOff>
      <xdr:row>38</xdr:row>
      <xdr:rowOff>171450</xdr:rowOff>
    </xdr:to>
    <xdr:sp macro="" textlink="">
      <xdr:nvSpPr>
        <xdr:cNvPr id="15" name="Rectangle 14"/>
        <xdr:cNvSpPr/>
      </xdr:nvSpPr>
      <xdr:spPr>
        <a:xfrm>
          <a:off x="8248650" y="7248525"/>
          <a:ext cx="0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9525</xdr:colOff>
      <xdr:row>36</xdr:row>
      <xdr:rowOff>19050</xdr:rowOff>
    </xdr:from>
    <xdr:to>
      <xdr:col>38</xdr:col>
      <xdr:colOff>647700</xdr:colOff>
      <xdr:row>39</xdr:row>
      <xdr:rowOff>19050</xdr:rowOff>
    </xdr:to>
    <xdr:sp macro="" textlink="">
      <xdr:nvSpPr>
        <xdr:cNvPr id="16" name="Rectangle 15"/>
        <xdr:cNvSpPr/>
      </xdr:nvSpPr>
      <xdr:spPr>
        <a:xfrm>
          <a:off x="11068050" y="6848475"/>
          <a:ext cx="638175" cy="542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19050</xdr:colOff>
      <xdr:row>36</xdr:row>
      <xdr:rowOff>19050</xdr:rowOff>
    </xdr:from>
    <xdr:to>
      <xdr:col>37</xdr:col>
      <xdr:colOff>9525</xdr:colOff>
      <xdr:row>39</xdr:row>
      <xdr:rowOff>0</xdr:rowOff>
    </xdr:to>
    <xdr:sp macro="" textlink="">
      <xdr:nvSpPr>
        <xdr:cNvPr id="17" name="Rectangle 16"/>
        <xdr:cNvSpPr/>
      </xdr:nvSpPr>
      <xdr:spPr>
        <a:xfrm>
          <a:off x="11087100" y="7248525"/>
          <a:ext cx="66675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180975</xdr:colOff>
      <xdr:row>23</xdr:row>
      <xdr:rowOff>180975</xdr:rowOff>
    </xdr:from>
    <xdr:to>
      <xdr:col>32</xdr:col>
      <xdr:colOff>771525</xdr:colOff>
      <xdr:row>25</xdr:row>
      <xdr:rowOff>9525</xdr:rowOff>
    </xdr:to>
    <xdr:sp macro="" textlink="">
      <xdr:nvSpPr>
        <xdr:cNvPr id="38" name="Oval 37"/>
        <xdr:cNvSpPr/>
      </xdr:nvSpPr>
      <xdr:spPr>
        <a:xfrm>
          <a:off x="9505950" y="4943475"/>
          <a:ext cx="49530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171450</xdr:colOff>
      <xdr:row>26</xdr:row>
      <xdr:rowOff>0</xdr:rowOff>
    </xdr:from>
    <xdr:to>
      <xdr:col>32</xdr:col>
      <xdr:colOff>752475</xdr:colOff>
      <xdr:row>27</xdr:row>
      <xdr:rowOff>19050</xdr:rowOff>
    </xdr:to>
    <xdr:sp macro="" textlink="">
      <xdr:nvSpPr>
        <xdr:cNvPr id="39" name="Oval 38"/>
        <xdr:cNvSpPr/>
      </xdr:nvSpPr>
      <xdr:spPr>
        <a:xfrm>
          <a:off x="9496425" y="5305425"/>
          <a:ext cx="5048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190500</xdr:colOff>
      <xdr:row>37</xdr:row>
      <xdr:rowOff>0</xdr:rowOff>
    </xdr:from>
    <xdr:to>
      <xdr:col>32</xdr:col>
      <xdr:colOff>771525</xdr:colOff>
      <xdr:row>38</xdr:row>
      <xdr:rowOff>9525</xdr:rowOff>
    </xdr:to>
    <xdr:sp macro="" textlink="">
      <xdr:nvSpPr>
        <xdr:cNvPr id="40" name="Oval 39"/>
        <xdr:cNvSpPr/>
      </xdr:nvSpPr>
      <xdr:spPr>
        <a:xfrm>
          <a:off x="9515475" y="7419975"/>
          <a:ext cx="48577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228600</xdr:colOff>
      <xdr:row>38</xdr:row>
      <xdr:rowOff>171450</xdr:rowOff>
    </xdr:from>
    <xdr:to>
      <xdr:col>33</xdr:col>
      <xdr:colOff>0</xdr:colOff>
      <xdr:row>40</xdr:row>
      <xdr:rowOff>9525</xdr:rowOff>
    </xdr:to>
    <xdr:sp macro="" textlink="">
      <xdr:nvSpPr>
        <xdr:cNvPr id="41" name="Oval 40"/>
        <xdr:cNvSpPr/>
      </xdr:nvSpPr>
      <xdr:spPr>
        <a:xfrm>
          <a:off x="9553575" y="7753350"/>
          <a:ext cx="447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200025</xdr:colOff>
      <xdr:row>23</xdr:row>
      <xdr:rowOff>180975</xdr:rowOff>
    </xdr:from>
    <xdr:to>
      <xdr:col>9</xdr:col>
      <xdr:colOff>19050</xdr:colOff>
      <xdr:row>25</xdr:row>
      <xdr:rowOff>9525</xdr:rowOff>
    </xdr:to>
    <xdr:sp macro="" textlink="">
      <xdr:nvSpPr>
        <xdr:cNvPr id="43" name="Oval 42"/>
        <xdr:cNvSpPr/>
      </xdr:nvSpPr>
      <xdr:spPr>
        <a:xfrm>
          <a:off x="5353050" y="4943475"/>
          <a:ext cx="55245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209550</xdr:colOff>
      <xdr:row>26</xdr:row>
      <xdr:rowOff>0</xdr:rowOff>
    </xdr:from>
    <xdr:to>
      <xdr:col>9</xdr:col>
      <xdr:colOff>9525</xdr:colOff>
      <xdr:row>27</xdr:row>
      <xdr:rowOff>9525</xdr:rowOff>
    </xdr:to>
    <xdr:sp macro="" textlink="">
      <xdr:nvSpPr>
        <xdr:cNvPr id="44" name="Oval 43"/>
        <xdr:cNvSpPr/>
      </xdr:nvSpPr>
      <xdr:spPr>
        <a:xfrm>
          <a:off x="5362575" y="5305425"/>
          <a:ext cx="5334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228600</xdr:colOff>
      <xdr:row>36</xdr:row>
      <xdr:rowOff>171450</xdr:rowOff>
    </xdr:from>
    <xdr:to>
      <xdr:col>9</xdr:col>
      <xdr:colOff>0</xdr:colOff>
      <xdr:row>38</xdr:row>
      <xdr:rowOff>28575</xdr:rowOff>
    </xdr:to>
    <xdr:sp macro="" textlink="">
      <xdr:nvSpPr>
        <xdr:cNvPr id="45" name="Oval 44"/>
        <xdr:cNvSpPr/>
      </xdr:nvSpPr>
      <xdr:spPr>
        <a:xfrm>
          <a:off x="5381625" y="7400925"/>
          <a:ext cx="5048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219075</xdr:colOff>
      <xdr:row>38</xdr:row>
      <xdr:rowOff>171450</xdr:rowOff>
    </xdr:from>
    <xdr:to>
      <xdr:col>9</xdr:col>
      <xdr:colOff>0</xdr:colOff>
      <xdr:row>40</xdr:row>
      <xdr:rowOff>0</xdr:rowOff>
    </xdr:to>
    <xdr:sp macro="" textlink="">
      <xdr:nvSpPr>
        <xdr:cNvPr id="46" name="Oval 45"/>
        <xdr:cNvSpPr/>
      </xdr:nvSpPr>
      <xdr:spPr>
        <a:xfrm>
          <a:off x="5372100" y="7753350"/>
          <a:ext cx="5143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23</xdr:row>
      <xdr:rowOff>19050</xdr:rowOff>
    </xdr:from>
    <xdr:to>
      <xdr:col>11</xdr:col>
      <xdr:colOff>19050</xdr:colOff>
      <xdr:row>25</xdr:row>
      <xdr:rowOff>171450</xdr:rowOff>
    </xdr:to>
    <xdr:sp macro="" textlink="">
      <xdr:nvSpPr>
        <xdr:cNvPr id="2" name="Rectangle 1"/>
        <xdr:cNvSpPr/>
      </xdr:nvSpPr>
      <xdr:spPr>
        <a:xfrm>
          <a:off x="4714875" y="4400550"/>
          <a:ext cx="600075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209550</xdr:colOff>
      <xdr:row>26</xdr:row>
      <xdr:rowOff>19050</xdr:rowOff>
    </xdr:from>
    <xdr:to>
      <xdr:col>13</xdr:col>
      <xdr:colOff>9525</xdr:colOff>
      <xdr:row>27</xdr:row>
      <xdr:rowOff>19050</xdr:rowOff>
    </xdr:to>
    <xdr:sp macro="" textlink="">
      <xdr:nvSpPr>
        <xdr:cNvPr id="3" name="Oval 2"/>
        <xdr:cNvSpPr/>
      </xdr:nvSpPr>
      <xdr:spPr>
        <a:xfrm>
          <a:off x="5619750" y="4943475"/>
          <a:ext cx="53340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133351</xdr:colOff>
      <xdr:row>25</xdr:row>
      <xdr:rowOff>190499</xdr:rowOff>
    </xdr:from>
    <xdr:to>
      <xdr:col>15</xdr:col>
      <xdr:colOff>57151</xdr:colOff>
      <xdr:row>27</xdr:row>
      <xdr:rowOff>28574</xdr:rowOff>
    </xdr:to>
    <xdr:sp macro="" textlink="">
      <xdr:nvSpPr>
        <xdr:cNvPr id="4" name="Oval 3"/>
        <xdr:cNvSpPr/>
      </xdr:nvSpPr>
      <xdr:spPr>
        <a:xfrm>
          <a:off x="6391276" y="4952999"/>
          <a:ext cx="5143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25</xdr:row>
      <xdr:rowOff>180975</xdr:rowOff>
    </xdr:to>
    <xdr:sp macro="" textlink="">
      <xdr:nvSpPr>
        <xdr:cNvPr id="5" name="Rectangle 4"/>
        <xdr:cNvSpPr/>
      </xdr:nvSpPr>
      <xdr:spPr>
        <a:xfrm>
          <a:off x="6962775" y="4391025"/>
          <a:ext cx="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9525</xdr:colOff>
      <xdr:row>23</xdr:row>
      <xdr:rowOff>0</xdr:rowOff>
    </xdr:from>
    <xdr:to>
      <xdr:col>37</xdr:col>
      <xdr:colOff>9525</xdr:colOff>
      <xdr:row>25</xdr:row>
      <xdr:rowOff>180975</xdr:rowOff>
    </xdr:to>
    <xdr:sp macro="" textlink="">
      <xdr:nvSpPr>
        <xdr:cNvPr id="6" name="Rectangle 5"/>
        <xdr:cNvSpPr/>
      </xdr:nvSpPr>
      <xdr:spPr>
        <a:xfrm>
          <a:off x="9591675" y="4381500"/>
          <a:ext cx="676275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39</xdr:col>
      <xdr:colOff>9525</xdr:colOff>
      <xdr:row>25</xdr:row>
      <xdr:rowOff>180975</xdr:rowOff>
    </xdr:to>
    <xdr:sp macro="" textlink="">
      <xdr:nvSpPr>
        <xdr:cNvPr id="7" name="Rectangle 6"/>
        <xdr:cNvSpPr/>
      </xdr:nvSpPr>
      <xdr:spPr>
        <a:xfrm>
          <a:off x="10420350" y="4400550"/>
          <a:ext cx="590550" cy="5143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36</xdr:row>
      <xdr:rowOff>9525</xdr:rowOff>
    </xdr:from>
    <xdr:to>
      <xdr:col>11</xdr:col>
      <xdr:colOff>19050</xdr:colOff>
      <xdr:row>38</xdr:row>
      <xdr:rowOff>180975</xdr:rowOff>
    </xdr:to>
    <xdr:sp macro="" textlink="">
      <xdr:nvSpPr>
        <xdr:cNvPr id="8" name="Rectangle 7"/>
        <xdr:cNvSpPr/>
      </xdr:nvSpPr>
      <xdr:spPr>
        <a:xfrm>
          <a:off x="4743450" y="6838950"/>
          <a:ext cx="57150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238125</xdr:colOff>
      <xdr:row>38</xdr:row>
      <xdr:rowOff>180975</xdr:rowOff>
    </xdr:from>
    <xdr:to>
      <xdr:col>12</xdr:col>
      <xdr:colOff>723900</xdr:colOff>
      <xdr:row>40</xdr:row>
      <xdr:rowOff>28575</xdr:rowOff>
    </xdr:to>
    <xdr:sp macro="" textlink="">
      <xdr:nvSpPr>
        <xdr:cNvPr id="9" name="Oval 8"/>
        <xdr:cNvSpPr/>
      </xdr:nvSpPr>
      <xdr:spPr>
        <a:xfrm>
          <a:off x="5648325" y="7362825"/>
          <a:ext cx="4857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133350</xdr:colOff>
      <xdr:row>39</xdr:row>
      <xdr:rowOff>0</xdr:rowOff>
    </xdr:from>
    <xdr:to>
      <xdr:col>15</xdr:col>
      <xdr:colOff>104775</xdr:colOff>
      <xdr:row>40</xdr:row>
      <xdr:rowOff>9525</xdr:rowOff>
    </xdr:to>
    <xdr:sp macro="" textlink="">
      <xdr:nvSpPr>
        <xdr:cNvPr id="10" name="Oval 9"/>
        <xdr:cNvSpPr/>
      </xdr:nvSpPr>
      <xdr:spPr>
        <a:xfrm>
          <a:off x="6391275" y="7429500"/>
          <a:ext cx="56197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19050</xdr:colOff>
      <xdr:row>36</xdr:row>
      <xdr:rowOff>19050</xdr:rowOff>
    </xdr:from>
    <xdr:to>
      <xdr:col>23</xdr:col>
      <xdr:colOff>0</xdr:colOff>
      <xdr:row>38</xdr:row>
      <xdr:rowOff>171450</xdr:rowOff>
    </xdr:to>
    <xdr:sp macro="" textlink="">
      <xdr:nvSpPr>
        <xdr:cNvPr id="11" name="Rectangle 10"/>
        <xdr:cNvSpPr/>
      </xdr:nvSpPr>
      <xdr:spPr>
        <a:xfrm>
          <a:off x="6962775" y="6848475"/>
          <a:ext cx="0" cy="504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9525</xdr:colOff>
      <xdr:row>36</xdr:row>
      <xdr:rowOff>19050</xdr:rowOff>
    </xdr:from>
    <xdr:to>
      <xdr:col>39</xdr:col>
      <xdr:colOff>19050</xdr:colOff>
      <xdr:row>39</xdr:row>
      <xdr:rowOff>9525</xdr:rowOff>
    </xdr:to>
    <xdr:sp macro="" textlink="">
      <xdr:nvSpPr>
        <xdr:cNvPr id="12" name="Rectangle 11"/>
        <xdr:cNvSpPr/>
      </xdr:nvSpPr>
      <xdr:spPr>
        <a:xfrm>
          <a:off x="10410825" y="6848475"/>
          <a:ext cx="609600" cy="53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19050</xdr:colOff>
      <xdr:row>36</xdr:row>
      <xdr:rowOff>19050</xdr:rowOff>
    </xdr:from>
    <xdr:to>
      <xdr:col>37</xdr:col>
      <xdr:colOff>9525</xdr:colOff>
      <xdr:row>39</xdr:row>
      <xdr:rowOff>0</xdr:rowOff>
    </xdr:to>
    <xdr:sp macro="" textlink="">
      <xdr:nvSpPr>
        <xdr:cNvPr id="13" name="Rectangle 12"/>
        <xdr:cNvSpPr/>
      </xdr:nvSpPr>
      <xdr:spPr>
        <a:xfrm>
          <a:off x="9601200" y="6848475"/>
          <a:ext cx="666750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180975</xdr:colOff>
      <xdr:row>23</xdr:row>
      <xdr:rowOff>180975</xdr:rowOff>
    </xdr:from>
    <xdr:to>
      <xdr:col>32</xdr:col>
      <xdr:colOff>771525</xdr:colOff>
      <xdr:row>25</xdr:row>
      <xdr:rowOff>9525</xdr:rowOff>
    </xdr:to>
    <xdr:sp macro="" textlink="">
      <xdr:nvSpPr>
        <xdr:cNvPr id="14" name="Oval 13"/>
        <xdr:cNvSpPr/>
      </xdr:nvSpPr>
      <xdr:spPr>
        <a:xfrm>
          <a:off x="8020050" y="4562475"/>
          <a:ext cx="49530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171450</xdr:colOff>
      <xdr:row>26</xdr:row>
      <xdr:rowOff>0</xdr:rowOff>
    </xdr:from>
    <xdr:to>
      <xdr:col>32</xdr:col>
      <xdr:colOff>752475</xdr:colOff>
      <xdr:row>27</xdr:row>
      <xdr:rowOff>19050</xdr:rowOff>
    </xdr:to>
    <xdr:sp macro="" textlink="">
      <xdr:nvSpPr>
        <xdr:cNvPr id="15" name="Oval 14"/>
        <xdr:cNvSpPr/>
      </xdr:nvSpPr>
      <xdr:spPr>
        <a:xfrm>
          <a:off x="8010525" y="4924425"/>
          <a:ext cx="5048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190500</xdr:colOff>
      <xdr:row>37</xdr:row>
      <xdr:rowOff>0</xdr:rowOff>
    </xdr:from>
    <xdr:to>
      <xdr:col>32</xdr:col>
      <xdr:colOff>771525</xdr:colOff>
      <xdr:row>38</xdr:row>
      <xdr:rowOff>9525</xdr:rowOff>
    </xdr:to>
    <xdr:sp macro="" textlink="">
      <xdr:nvSpPr>
        <xdr:cNvPr id="16" name="Oval 15"/>
        <xdr:cNvSpPr/>
      </xdr:nvSpPr>
      <xdr:spPr>
        <a:xfrm>
          <a:off x="8029575" y="7019925"/>
          <a:ext cx="48577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228600</xdr:colOff>
      <xdr:row>38</xdr:row>
      <xdr:rowOff>171450</xdr:rowOff>
    </xdr:from>
    <xdr:to>
      <xdr:col>33</xdr:col>
      <xdr:colOff>0</xdr:colOff>
      <xdr:row>40</xdr:row>
      <xdr:rowOff>9525</xdr:rowOff>
    </xdr:to>
    <xdr:sp macro="" textlink="">
      <xdr:nvSpPr>
        <xdr:cNvPr id="17" name="Oval 16"/>
        <xdr:cNvSpPr/>
      </xdr:nvSpPr>
      <xdr:spPr>
        <a:xfrm>
          <a:off x="8067675" y="7353300"/>
          <a:ext cx="4476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200025</xdr:colOff>
      <xdr:row>23</xdr:row>
      <xdr:rowOff>180975</xdr:rowOff>
    </xdr:from>
    <xdr:to>
      <xdr:col>9</xdr:col>
      <xdr:colOff>19050</xdr:colOff>
      <xdr:row>25</xdr:row>
      <xdr:rowOff>9525</xdr:rowOff>
    </xdr:to>
    <xdr:sp macro="" textlink="">
      <xdr:nvSpPr>
        <xdr:cNvPr id="18" name="Oval 17"/>
        <xdr:cNvSpPr/>
      </xdr:nvSpPr>
      <xdr:spPr>
        <a:xfrm>
          <a:off x="4067175" y="4562475"/>
          <a:ext cx="55245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209550</xdr:colOff>
      <xdr:row>26</xdr:row>
      <xdr:rowOff>0</xdr:rowOff>
    </xdr:from>
    <xdr:to>
      <xdr:col>9</xdr:col>
      <xdr:colOff>9525</xdr:colOff>
      <xdr:row>27</xdr:row>
      <xdr:rowOff>9525</xdr:rowOff>
    </xdr:to>
    <xdr:sp macro="" textlink="">
      <xdr:nvSpPr>
        <xdr:cNvPr id="19" name="Oval 18"/>
        <xdr:cNvSpPr/>
      </xdr:nvSpPr>
      <xdr:spPr>
        <a:xfrm>
          <a:off x="4076700" y="4924425"/>
          <a:ext cx="5334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228600</xdr:colOff>
      <xdr:row>36</xdr:row>
      <xdr:rowOff>171450</xdr:rowOff>
    </xdr:from>
    <xdr:to>
      <xdr:col>9</xdr:col>
      <xdr:colOff>0</xdr:colOff>
      <xdr:row>38</xdr:row>
      <xdr:rowOff>28575</xdr:rowOff>
    </xdr:to>
    <xdr:sp macro="" textlink="">
      <xdr:nvSpPr>
        <xdr:cNvPr id="20" name="Oval 19"/>
        <xdr:cNvSpPr/>
      </xdr:nvSpPr>
      <xdr:spPr>
        <a:xfrm>
          <a:off x="4095750" y="7000875"/>
          <a:ext cx="5048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219075</xdr:colOff>
      <xdr:row>38</xdr:row>
      <xdr:rowOff>171450</xdr:rowOff>
    </xdr:from>
    <xdr:to>
      <xdr:col>9</xdr:col>
      <xdr:colOff>0</xdr:colOff>
      <xdr:row>40</xdr:row>
      <xdr:rowOff>0</xdr:rowOff>
    </xdr:to>
    <xdr:sp macro="" textlink="">
      <xdr:nvSpPr>
        <xdr:cNvPr id="21" name="Oval 20"/>
        <xdr:cNvSpPr/>
      </xdr:nvSpPr>
      <xdr:spPr>
        <a:xfrm>
          <a:off x="4086225" y="7353300"/>
          <a:ext cx="51435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19" sqref="N19"/>
    </sheetView>
  </sheetViews>
  <sheetFormatPr defaultRowHeight="14.4" outlineLevelCol="1" x14ac:dyDescent="0.3"/>
  <cols>
    <col min="1" max="1" width="28.44140625" style="1" customWidth="1"/>
    <col min="2" max="2" width="1.33203125" style="1" customWidth="1"/>
    <col min="3" max="3" width="7.5546875" style="2" customWidth="1"/>
    <col min="4" max="4" width="1.6640625" style="2" customWidth="1"/>
    <col min="5" max="5" width="7.6640625" style="2" customWidth="1"/>
    <col min="6" max="6" width="2" style="2" customWidth="1"/>
    <col min="7" max="7" width="7.6640625" style="2" customWidth="1"/>
    <col min="8" max="8" width="1.5546875" style="3" customWidth="1"/>
    <col min="9" max="9" width="11.44140625" style="2" bestFit="1" customWidth="1"/>
    <col min="10" max="10" width="1.88671875" style="2" customWidth="1"/>
    <col min="11" max="11" width="8.5546875" style="2" customWidth="1"/>
    <col min="12" max="12" width="1.6640625" style="2" customWidth="1"/>
    <col min="13" max="13" width="11.6640625" style="2" bestFit="1" customWidth="1"/>
    <col min="14" max="14" width="1.6640625" style="2" customWidth="1"/>
    <col min="15" max="15" width="8.88671875" style="2" customWidth="1"/>
    <col min="16" max="16" width="2" style="2" customWidth="1"/>
    <col min="17" max="17" width="8.88671875" style="2" customWidth="1"/>
    <col min="18" max="18" width="1.6640625" style="2" customWidth="1"/>
    <col min="19" max="19" width="6.6640625" style="2" hidden="1" customWidth="1" outlineLevel="1"/>
    <col min="20" max="20" width="1.33203125" style="2" hidden="1" customWidth="1" outlineLevel="1"/>
    <col min="21" max="21" width="7.109375" style="2" hidden="1" customWidth="1" outlineLevel="1"/>
    <col min="22" max="22" width="1.88671875" style="2" hidden="1" customWidth="1" outlineLevel="1"/>
    <col min="23" max="23" width="7.109375" style="2" hidden="1" customWidth="1" outlineLevel="1"/>
    <col min="24" max="24" width="1.88671875" style="2" hidden="1" customWidth="1" outlineLevel="1"/>
    <col min="25" max="25" width="6.44140625" style="2" hidden="1" customWidth="1" outlineLevel="1"/>
    <col min="26" max="26" width="1.88671875" style="2" hidden="1" customWidth="1" outlineLevel="1"/>
    <col min="27" max="27" width="8.6640625" style="4" customWidth="1" collapsed="1"/>
    <col min="28" max="28" width="2.88671875" style="2" customWidth="1"/>
    <col min="29" max="29" width="10.44140625" style="2" hidden="1" customWidth="1" outlineLevel="1"/>
    <col min="30" max="30" width="2" style="2" hidden="1" customWidth="1" outlineLevel="1"/>
    <col min="31" max="31" width="8.5546875" style="2" hidden="1" customWidth="1" outlineLevel="1"/>
    <col min="32" max="32" width="1.5546875" style="2" customWidth="1" collapsed="1"/>
    <col min="33" max="33" width="10.44140625" style="2" bestFit="1" customWidth="1"/>
    <col min="34" max="34" width="1.88671875" style="6" customWidth="1"/>
    <col min="35" max="35" width="11" style="2" customWidth="1"/>
    <col min="36" max="36" width="2.109375" style="2" customWidth="1"/>
    <col min="37" max="37" width="10.44140625" style="2" bestFit="1" customWidth="1"/>
    <col min="38" max="38" width="2.109375" style="2" customWidth="1"/>
    <col min="39" max="39" width="9.88671875" style="1" customWidth="1"/>
    <col min="40" max="40" width="9.5546875" customWidth="1"/>
  </cols>
  <sheetData>
    <row r="1" spans="1:40" x14ac:dyDescent="0.3">
      <c r="A1" s="1" t="s">
        <v>80</v>
      </c>
      <c r="AG1" s="5"/>
      <c r="AM1" s="5"/>
    </row>
    <row r="2" spans="1:40" x14ac:dyDescent="0.3">
      <c r="AN2" s="5"/>
    </row>
    <row r="3" spans="1:40" s="11" customFormat="1" x14ac:dyDescent="0.3">
      <c r="A3" s="10"/>
      <c r="B3" s="10"/>
      <c r="C3" s="7"/>
      <c r="D3" s="7"/>
      <c r="E3" s="7" t="s">
        <v>5</v>
      </c>
      <c r="F3" s="7"/>
      <c r="G3" s="7" t="s">
        <v>6</v>
      </c>
      <c r="H3" s="12"/>
      <c r="I3" s="7"/>
      <c r="J3" s="7"/>
      <c r="K3" s="7" t="s">
        <v>7</v>
      </c>
      <c r="L3" s="7"/>
      <c r="M3" s="7"/>
      <c r="N3" s="7"/>
      <c r="O3" s="7"/>
      <c r="P3" s="7"/>
      <c r="Q3" s="7" t="s">
        <v>10</v>
      </c>
      <c r="R3" s="7"/>
      <c r="S3" s="7"/>
      <c r="T3" s="7"/>
      <c r="U3" s="7"/>
      <c r="V3" s="9" t="s">
        <v>8</v>
      </c>
      <c r="W3" s="7"/>
      <c r="X3" s="7"/>
      <c r="Y3" s="7"/>
      <c r="Z3" s="7"/>
      <c r="AA3" s="13" t="s">
        <v>9</v>
      </c>
      <c r="AB3" s="7"/>
      <c r="AC3" s="7" t="s">
        <v>11</v>
      </c>
      <c r="AD3" s="7"/>
      <c r="AE3" s="7" t="s">
        <v>12</v>
      </c>
      <c r="AF3" s="7"/>
      <c r="AG3" s="7" t="s">
        <v>9</v>
      </c>
      <c r="AH3" s="14"/>
      <c r="AI3" s="7" t="s">
        <v>0</v>
      </c>
      <c r="AJ3" s="7"/>
      <c r="AK3" s="7"/>
      <c r="AL3" s="7"/>
      <c r="AM3" s="10" t="s">
        <v>4</v>
      </c>
    </row>
    <row r="4" spans="1:40" s="11" customFormat="1" x14ac:dyDescent="0.3">
      <c r="A4" s="10"/>
      <c r="B4" s="10"/>
      <c r="C4" s="7"/>
      <c r="D4" s="7"/>
      <c r="E4" s="7" t="s">
        <v>17</v>
      </c>
      <c r="F4" s="7"/>
      <c r="G4" s="7" t="s">
        <v>17</v>
      </c>
      <c r="H4" s="12"/>
      <c r="I4" s="7"/>
      <c r="J4" s="7"/>
      <c r="K4" s="7" t="s">
        <v>18</v>
      </c>
      <c r="L4" s="7"/>
      <c r="M4" s="7"/>
      <c r="N4" s="7"/>
      <c r="O4" s="7" t="s">
        <v>1</v>
      </c>
      <c r="P4" s="7"/>
      <c r="Q4" s="7" t="s">
        <v>71</v>
      </c>
      <c r="R4" s="7"/>
      <c r="S4" s="7"/>
      <c r="T4" s="7"/>
      <c r="U4" s="7"/>
      <c r="V4" s="7"/>
      <c r="W4" s="7"/>
      <c r="X4" s="7"/>
      <c r="Y4" s="7"/>
      <c r="Z4" s="7"/>
      <c r="AA4" s="13" t="s">
        <v>19</v>
      </c>
      <c r="AB4" s="7"/>
      <c r="AC4" s="7" t="s">
        <v>20</v>
      </c>
      <c r="AD4" s="7"/>
      <c r="AE4" s="7" t="s">
        <v>2</v>
      </c>
      <c r="AF4" s="7"/>
      <c r="AG4" s="7" t="s">
        <v>2</v>
      </c>
      <c r="AH4" s="14"/>
      <c r="AI4" s="7" t="s">
        <v>3</v>
      </c>
      <c r="AJ4" s="7"/>
      <c r="AK4" s="7" t="s">
        <v>4</v>
      </c>
      <c r="AL4" s="7"/>
      <c r="AM4" s="10" t="s">
        <v>21</v>
      </c>
    </row>
    <row r="5" spans="1:40" x14ac:dyDescent="0.3">
      <c r="C5" s="15" t="s">
        <v>23</v>
      </c>
      <c r="D5" s="16"/>
      <c r="E5" s="17" t="s">
        <v>4</v>
      </c>
      <c r="F5" s="7"/>
      <c r="G5" s="17" t="s">
        <v>4</v>
      </c>
      <c r="H5" s="18"/>
      <c r="I5" s="15" t="s">
        <v>24</v>
      </c>
      <c r="J5" s="16"/>
      <c r="K5" s="15" t="s">
        <v>25</v>
      </c>
      <c r="L5" s="7"/>
      <c r="M5" s="15" t="s">
        <v>26</v>
      </c>
      <c r="N5" s="7"/>
      <c r="O5" s="17" t="s">
        <v>13</v>
      </c>
      <c r="P5" s="22"/>
      <c r="Q5" s="17" t="s">
        <v>72</v>
      </c>
      <c r="R5" s="7"/>
      <c r="S5" s="15" t="s">
        <v>22</v>
      </c>
      <c r="T5" s="7"/>
      <c r="U5" s="15" t="s">
        <v>27</v>
      </c>
      <c r="V5" s="7"/>
      <c r="W5" s="15" t="s">
        <v>28</v>
      </c>
      <c r="X5" s="7"/>
      <c r="Y5" s="15" t="s">
        <v>29</v>
      </c>
      <c r="Z5" s="7"/>
      <c r="AA5" s="19" t="s">
        <v>30</v>
      </c>
      <c r="AB5" s="20"/>
      <c r="AC5" s="15" t="s">
        <v>31</v>
      </c>
      <c r="AD5" s="7"/>
      <c r="AE5" s="15" t="s">
        <v>14</v>
      </c>
      <c r="AF5" s="7"/>
      <c r="AG5" s="17" t="s">
        <v>14</v>
      </c>
      <c r="AI5" s="15" t="s">
        <v>15</v>
      </c>
      <c r="AK5" s="15" t="s">
        <v>16</v>
      </c>
      <c r="AM5" s="21" t="s">
        <v>25</v>
      </c>
    </row>
    <row r="6" spans="1:40" x14ac:dyDescent="0.3">
      <c r="C6" s="16"/>
      <c r="D6" s="16"/>
      <c r="E6" s="16"/>
      <c r="F6" s="7"/>
      <c r="G6" s="22"/>
      <c r="H6" s="18"/>
      <c r="I6" s="16"/>
      <c r="J6" s="16"/>
      <c r="K6" s="16"/>
      <c r="L6" s="7"/>
      <c r="M6" s="16"/>
      <c r="N6" s="7"/>
      <c r="O6" s="22"/>
      <c r="P6" s="22"/>
      <c r="Q6" s="22"/>
      <c r="R6" s="7"/>
      <c r="S6" s="7"/>
      <c r="T6" s="7"/>
      <c r="U6" s="7"/>
      <c r="V6" s="7"/>
      <c r="W6" s="7"/>
      <c r="X6" s="7"/>
      <c r="Y6" s="7"/>
      <c r="Z6" s="7"/>
      <c r="AA6" s="23"/>
      <c r="AB6" s="20"/>
      <c r="AC6" s="7"/>
      <c r="AD6" s="7"/>
      <c r="AE6" s="7"/>
      <c r="AF6" s="7"/>
      <c r="AG6" s="22"/>
      <c r="AI6" s="16"/>
      <c r="AK6" s="16"/>
      <c r="AM6" s="24"/>
    </row>
    <row r="7" spans="1:40" x14ac:dyDescent="0.3">
      <c r="A7" s="25" t="s">
        <v>79</v>
      </c>
      <c r="C7" s="16"/>
      <c r="D7" s="16"/>
      <c r="E7" s="16"/>
      <c r="F7" s="7"/>
      <c r="G7" s="22"/>
      <c r="H7" s="18"/>
      <c r="I7" s="16"/>
      <c r="J7" s="16"/>
      <c r="K7" s="16"/>
      <c r="L7" s="7"/>
      <c r="M7" s="16"/>
      <c r="N7" s="7"/>
      <c r="O7" s="22"/>
      <c r="P7" s="22"/>
      <c r="Q7" s="22"/>
      <c r="R7" s="7"/>
      <c r="S7" s="7"/>
      <c r="T7" s="7"/>
      <c r="U7" s="7"/>
      <c r="V7" s="7"/>
      <c r="W7" s="7"/>
      <c r="X7" s="7"/>
      <c r="Y7" s="7"/>
      <c r="Z7" s="7"/>
      <c r="AA7" s="13"/>
      <c r="AB7" s="20"/>
      <c r="AC7" s="7"/>
      <c r="AD7" s="7"/>
      <c r="AE7" s="7"/>
      <c r="AF7" s="7"/>
      <c r="AG7" s="22"/>
    </row>
    <row r="8" spans="1:40" x14ac:dyDescent="0.3">
      <c r="A8" s="26"/>
      <c r="C8" s="16"/>
      <c r="D8" s="16"/>
      <c r="E8" s="16"/>
      <c r="F8" s="7"/>
      <c r="G8" s="22"/>
      <c r="H8" s="18"/>
      <c r="I8" s="16"/>
      <c r="J8" s="16"/>
      <c r="K8" s="16"/>
      <c r="L8" s="7"/>
      <c r="M8" s="16"/>
      <c r="N8" s="7"/>
      <c r="O8" s="22"/>
      <c r="P8" s="22"/>
      <c r="Q8" s="22"/>
      <c r="R8" s="7"/>
      <c r="S8" s="7"/>
      <c r="T8" s="7"/>
      <c r="U8" s="7"/>
      <c r="V8" s="7"/>
      <c r="W8" s="7"/>
      <c r="X8" s="7"/>
      <c r="Y8" s="7"/>
      <c r="Z8" s="7"/>
      <c r="AA8" s="13"/>
      <c r="AB8" s="20"/>
      <c r="AC8" s="7"/>
      <c r="AD8" s="7"/>
      <c r="AE8" s="7"/>
      <c r="AF8" s="7"/>
      <c r="AG8" s="22"/>
    </row>
    <row r="9" spans="1:40" x14ac:dyDescent="0.3">
      <c r="A9" s="1" t="s">
        <v>34</v>
      </c>
      <c r="C9" s="16">
        <v>558</v>
      </c>
      <c r="D9" s="16"/>
      <c r="E9" s="16">
        <v>11760</v>
      </c>
      <c r="F9" s="16"/>
      <c r="G9" s="16">
        <v>15085</v>
      </c>
      <c r="H9" s="16"/>
      <c r="I9" s="16">
        <v>7567145</v>
      </c>
      <c r="J9" s="16"/>
      <c r="K9" s="16">
        <f t="shared" ref="K9:K22" si="0">I9/C9</f>
        <v>13561.191756272401</v>
      </c>
      <c r="L9" s="16"/>
      <c r="M9" s="16">
        <v>4903051</v>
      </c>
      <c r="N9" s="16"/>
      <c r="O9" s="16">
        <v>182483</v>
      </c>
      <c r="P9" s="16"/>
      <c r="Q9" s="16"/>
      <c r="R9" s="16"/>
      <c r="S9" s="16">
        <v>11</v>
      </c>
      <c r="T9" s="16"/>
      <c r="U9" s="16">
        <v>24</v>
      </c>
      <c r="V9" s="16"/>
      <c r="W9" s="16">
        <v>8</v>
      </c>
      <c r="X9" s="16"/>
      <c r="Y9" s="16">
        <v>60</v>
      </c>
      <c r="Z9" s="7"/>
      <c r="AA9" s="27">
        <f>SUM(S9:Y9)</f>
        <v>103</v>
      </c>
      <c r="AC9" s="28">
        <v>965306</v>
      </c>
      <c r="AD9" s="28"/>
      <c r="AE9" s="28">
        <v>0</v>
      </c>
      <c r="AF9" s="28"/>
      <c r="AG9" s="29">
        <f t="shared" ref="AG9:AG22" si="1">AC9+AE9</f>
        <v>965306</v>
      </c>
      <c r="AH9" s="22"/>
      <c r="AI9" s="22">
        <v>6168643</v>
      </c>
      <c r="AK9" s="2">
        <f t="shared" ref="AK9:AK22" si="2">I9-AI9</f>
        <v>1398502</v>
      </c>
      <c r="AM9" s="30">
        <f t="shared" ref="AM9:AM22" si="3">AK9/C9</f>
        <v>2506.2759856630823</v>
      </c>
    </row>
    <row r="10" spans="1:40" x14ac:dyDescent="0.3">
      <c r="A10" s="1" t="s">
        <v>35</v>
      </c>
      <c r="C10" s="16">
        <v>574</v>
      </c>
      <c r="D10" s="16"/>
      <c r="E10" s="16">
        <v>14640</v>
      </c>
      <c r="F10" s="16"/>
      <c r="G10" s="16">
        <v>15568</v>
      </c>
      <c r="H10" s="16"/>
      <c r="I10" s="16">
        <v>8165880</v>
      </c>
      <c r="J10" s="16"/>
      <c r="K10" s="16">
        <f t="shared" si="0"/>
        <v>14226.271777003485</v>
      </c>
      <c r="L10" s="16"/>
      <c r="M10" s="16">
        <v>781174</v>
      </c>
      <c r="N10" s="16"/>
      <c r="O10" s="16">
        <v>239005</v>
      </c>
      <c r="P10" s="16"/>
      <c r="Q10" s="16"/>
      <c r="R10" s="16"/>
      <c r="S10" s="16">
        <v>16</v>
      </c>
      <c r="T10" s="16"/>
      <c r="U10" s="16">
        <v>14</v>
      </c>
      <c r="V10" s="16"/>
      <c r="W10" s="16">
        <v>11</v>
      </c>
      <c r="X10" s="16"/>
      <c r="Y10" s="16">
        <v>55</v>
      </c>
      <c r="Z10" s="7"/>
      <c r="AA10" s="27">
        <f t="shared" ref="AA10:AA22" si="4">SUM(S10:Y10)</f>
        <v>96</v>
      </c>
      <c r="AC10" s="28">
        <v>698302</v>
      </c>
      <c r="AD10" s="28"/>
      <c r="AE10" s="28">
        <v>133318</v>
      </c>
      <c r="AF10" s="28"/>
      <c r="AG10" s="29">
        <f t="shared" si="1"/>
        <v>831620</v>
      </c>
      <c r="AH10" s="22"/>
      <c r="AI10" s="22">
        <v>7876123</v>
      </c>
      <c r="AK10" s="28">
        <f t="shared" si="2"/>
        <v>289757</v>
      </c>
      <c r="AL10" s="28"/>
      <c r="AM10" s="31">
        <f t="shared" si="3"/>
        <v>504.80313588850174</v>
      </c>
    </row>
    <row r="11" spans="1:40" x14ac:dyDescent="0.3">
      <c r="A11" s="1" t="s">
        <v>36</v>
      </c>
      <c r="C11" s="16">
        <v>597</v>
      </c>
      <c r="D11" s="16"/>
      <c r="E11" s="16">
        <v>17021</v>
      </c>
      <c r="F11" s="16"/>
      <c r="G11" s="16">
        <v>21630</v>
      </c>
      <c r="H11" s="16"/>
      <c r="I11" s="16">
        <v>11264740</v>
      </c>
      <c r="J11" s="16"/>
      <c r="K11" s="16">
        <f t="shared" si="0"/>
        <v>18868.911222780571</v>
      </c>
      <c r="L11" s="16"/>
      <c r="M11" s="16">
        <v>4162000</v>
      </c>
      <c r="N11" s="16"/>
      <c r="O11" s="16">
        <v>390466</v>
      </c>
      <c r="P11" s="16"/>
      <c r="Q11" s="16"/>
      <c r="R11" s="16"/>
      <c r="S11" s="16">
        <v>22</v>
      </c>
      <c r="T11" s="16"/>
      <c r="U11" s="16">
        <v>17</v>
      </c>
      <c r="V11" s="16"/>
      <c r="W11" s="16">
        <v>18</v>
      </c>
      <c r="X11" s="16"/>
      <c r="Y11" s="16">
        <v>80</v>
      </c>
      <c r="Z11" s="7"/>
      <c r="AA11" s="27">
        <f t="shared" si="4"/>
        <v>137</v>
      </c>
      <c r="AC11" s="28">
        <v>1318454</v>
      </c>
      <c r="AD11" s="28"/>
      <c r="AE11" s="28">
        <v>207760</v>
      </c>
      <c r="AF11" s="28"/>
      <c r="AG11" s="29">
        <f t="shared" si="1"/>
        <v>1526214</v>
      </c>
      <c r="AH11" s="22"/>
      <c r="AI11" s="22">
        <v>10155008</v>
      </c>
      <c r="AK11" s="2">
        <f t="shared" si="2"/>
        <v>1109732</v>
      </c>
      <c r="AM11" s="30">
        <f t="shared" si="3"/>
        <v>1858.8475711892797</v>
      </c>
    </row>
    <row r="12" spans="1:40" x14ac:dyDescent="0.3">
      <c r="A12" s="1" t="s">
        <v>37</v>
      </c>
      <c r="C12" s="16">
        <v>508</v>
      </c>
      <c r="D12" s="16"/>
      <c r="E12" s="16"/>
      <c r="F12" s="16"/>
      <c r="G12" s="16">
        <v>15325</v>
      </c>
      <c r="H12" s="16"/>
      <c r="I12" s="16">
        <v>6699457</v>
      </c>
      <c r="J12" s="16"/>
      <c r="K12" s="16">
        <f t="shared" si="0"/>
        <v>13187.907480314962</v>
      </c>
      <c r="L12" s="16"/>
      <c r="M12" s="32"/>
      <c r="N12" s="16"/>
      <c r="O12" s="16">
        <v>404441</v>
      </c>
      <c r="P12" s="16"/>
      <c r="Q12" s="16"/>
      <c r="R12" s="16"/>
      <c r="S12" s="32">
        <v>11</v>
      </c>
      <c r="T12" s="32"/>
      <c r="U12" s="32">
        <v>6</v>
      </c>
      <c r="V12" s="32"/>
      <c r="W12" s="32">
        <v>8</v>
      </c>
      <c r="X12" s="32"/>
      <c r="Y12" s="32">
        <v>48</v>
      </c>
      <c r="Z12" s="33"/>
      <c r="AA12" s="34">
        <f t="shared" si="4"/>
        <v>73</v>
      </c>
      <c r="AC12" s="28">
        <v>622785</v>
      </c>
      <c r="AD12" s="28"/>
      <c r="AE12" s="28">
        <v>167350</v>
      </c>
      <c r="AF12" s="28"/>
      <c r="AG12" s="29">
        <f t="shared" si="1"/>
        <v>790135</v>
      </c>
      <c r="AH12" s="22"/>
      <c r="AI12" s="22">
        <v>6152074</v>
      </c>
      <c r="AK12" s="2">
        <f t="shared" si="2"/>
        <v>547383</v>
      </c>
      <c r="AM12" s="30">
        <f t="shared" si="3"/>
        <v>1077.525590551181</v>
      </c>
    </row>
    <row r="13" spans="1:40" x14ac:dyDescent="0.3">
      <c r="A13" s="1" t="s">
        <v>38</v>
      </c>
      <c r="C13" s="16">
        <v>370</v>
      </c>
      <c r="D13" s="16"/>
      <c r="E13" s="16">
        <v>11602</v>
      </c>
      <c r="F13" s="16"/>
      <c r="G13" s="16">
        <v>14232</v>
      </c>
      <c r="H13" s="16"/>
      <c r="I13" s="16">
        <v>4371595</v>
      </c>
      <c r="J13" s="16"/>
      <c r="K13" s="16">
        <f t="shared" si="0"/>
        <v>11815.121621621622</v>
      </c>
      <c r="L13" s="16"/>
      <c r="M13" s="16">
        <v>29084</v>
      </c>
      <c r="N13" s="16"/>
      <c r="O13" s="16">
        <v>99123</v>
      </c>
      <c r="P13" s="16"/>
      <c r="Q13" s="16"/>
      <c r="R13" s="16"/>
      <c r="S13" s="16">
        <v>10</v>
      </c>
      <c r="T13" s="16">
        <v>7</v>
      </c>
      <c r="U13" s="16">
        <v>7</v>
      </c>
      <c r="V13" s="16"/>
      <c r="W13" s="16">
        <v>1</v>
      </c>
      <c r="X13" s="16"/>
      <c r="Y13" s="16">
        <v>42</v>
      </c>
      <c r="Z13" s="7"/>
      <c r="AA13" s="27">
        <f t="shared" si="4"/>
        <v>67</v>
      </c>
      <c r="AC13" s="28">
        <v>493543</v>
      </c>
      <c r="AD13" s="28"/>
      <c r="AE13" s="28">
        <v>13757</v>
      </c>
      <c r="AF13" s="28"/>
      <c r="AG13" s="29">
        <f t="shared" si="1"/>
        <v>507300</v>
      </c>
      <c r="AH13" s="22"/>
      <c r="AI13" s="22">
        <v>4222570</v>
      </c>
      <c r="AK13" s="2">
        <f t="shared" si="2"/>
        <v>149025</v>
      </c>
      <c r="AM13" s="30">
        <f t="shared" si="3"/>
        <v>402.77027027027026</v>
      </c>
    </row>
    <row r="14" spans="1:40" x14ac:dyDescent="0.3">
      <c r="A14" s="1" t="s">
        <v>39</v>
      </c>
      <c r="C14" s="16">
        <v>408</v>
      </c>
      <c r="D14" s="16"/>
      <c r="E14" s="16">
        <v>13600</v>
      </c>
      <c r="F14" s="16"/>
      <c r="G14" s="16">
        <v>16700</v>
      </c>
      <c r="H14" s="16"/>
      <c r="I14" s="16">
        <v>5907762</v>
      </c>
      <c r="J14" s="16"/>
      <c r="K14" s="16">
        <f t="shared" si="0"/>
        <v>14479.808823529413</v>
      </c>
      <c r="L14" s="16"/>
      <c r="M14" s="16">
        <v>2045431</v>
      </c>
      <c r="N14" s="16"/>
      <c r="O14" s="32">
        <v>217070</v>
      </c>
      <c r="P14" s="32"/>
      <c r="Q14" s="66" t="s">
        <v>73</v>
      </c>
      <c r="R14" s="16"/>
      <c r="S14" s="16">
        <v>10</v>
      </c>
      <c r="T14" s="16"/>
      <c r="U14" s="16">
        <v>15</v>
      </c>
      <c r="V14" s="16"/>
      <c r="W14" s="16">
        <v>6</v>
      </c>
      <c r="X14" s="16"/>
      <c r="Y14" s="16">
        <v>42</v>
      </c>
      <c r="Z14" s="7"/>
      <c r="AA14" s="27">
        <f t="shared" si="4"/>
        <v>73</v>
      </c>
      <c r="AC14" s="28">
        <v>1501400</v>
      </c>
      <c r="AD14" s="28"/>
      <c r="AE14" s="28">
        <v>0</v>
      </c>
      <c r="AF14" s="28"/>
      <c r="AG14" s="29">
        <f t="shared" si="1"/>
        <v>1501400</v>
      </c>
      <c r="AH14" s="22"/>
      <c r="AI14" s="22">
        <v>4547514</v>
      </c>
      <c r="AK14" s="2">
        <f t="shared" si="2"/>
        <v>1360248</v>
      </c>
      <c r="AM14" s="30">
        <f t="shared" si="3"/>
        <v>3333.9411764705883</v>
      </c>
    </row>
    <row r="15" spans="1:40" x14ac:dyDescent="0.3">
      <c r="A15" s="1" t="s">
        <v>40</v>
      </c>
      <c r="C15" s="16">
        <v>513</v>
      </c>
      <c r="D15" s="16"/>
      <c r="E15" s="16">
        <v>12725</v>
      </c>
      <c r="F15" s="16"/>
      <c r="G15" s="16">
        <v>14390</v>
      </c>
      <c r="H15" s="16"/>
      <c r="I15" s="16">
        <v>5627569</v>
      </c>
      <c r="J15" s="16"/>
      <c r="K15" s="16">
        <f t="shared" si="0"/>
        <v>10969.920077972709</v>
      </c>
      <c r="L15" s="16"/>
      <c r="M15" s="16">
        <v>2096126</v>
      </c>
      <c r="N15" s="16"/>
      <c r="O15" s="16">
        <v>159288</v>
      </c>
      <c r="P15" s="16"/>
      <c r="Q15" s="66" t="s">
        <v>74</v>
      </c>
      <c r="R15" s="16"/>
      <c r="S15" s="16">
        <v>14</v>
      </c>
      <c r="T15" s="16"/>
      <c r="U15" s="16">
        <v>10</v>
      </c>
      <c r="V15" s="16"/>
      <c r="W15" s="16">
        <v>5</v>
      </c>
      <c r="X15" s="16"/>
      <c r="Y15" s="16">
        <v>54</v>
      </c>
      <c r="Z15" s="7"/>
      <c r="AA15" s="27">
        <f t="shared" si="4"/>
        <v>83</v>
      </c>
      <c r="AC15" s="28">
        <v>1313768</v>
      </c>
      <c r="AD15" s="28"/>
      <c r="AE15" s="28">
        <v>0</v>
      </c>
      <c r="AF15" s="28"/>
      <c r="AG15" s="29">
        <f t="shared" si="1"/>
        <v>1313768</v>
      </c>
      <c r="AH15" s="22"/>
      <c r="AI15" s="22">
        <v>4709280</v>
      </c>
      <c r="AK15" s="2">
        <f t="shared" si="2"/>
        <v>918289</v>
      </c>
      <c r="AM15" s="30">
        <f t="shared" si="3"/>
        <v>1790.037037037037</v>
      </c>
    </row>
    <row r="16" spans="1:40" x14ac:dyDescent="0.3">
      <c r="A16" s="1" t="s">
        <v>41</v>
      </c>
      <c r="C16" s="16">
        <v>428</v>
      </c>
      <c r="D16" s="16"/>
      <c r="E16" s="16">
        <v>13850</v>
      </c>
      <c r="G16" s="16">
        <v>14530</v>
      </c>
      <c r="I16" s="16">
        <v>5020340</v>
      </c>
      <c r="J16" s="16"/>
      <c r="K16" s="16">
        <f t="shared" si="0"/>
        <v>11729.766355140187</v>
      </c>
      <c r="M16" s="16">
        <v>1213186</v>
      </c>
      <c r="O16" s="16">
        <v>138298</v>
      </c>
      <c r="P16" s="16"/>
      <c r="Q16" s="66" t="s">
        <v>75</v>
      </c>
      <c r="R16" s="7"/>
      <c r="S16" s="27">
        <v>7</v>
      </c>
      <c r="T16" s="35"/>
      <c r="U16" s="35">
        <v>8</v>
      </c>
      <c r="V16" s="35"/>
      <c r="W16" s="35">
        <v>4</v>
      </c>
      <c r="X16" s="35"/>
      <c r="Y16" s="35">
        <v>42</v>
      </c>
      <c r="Z16" s="36"/>
      <c r="AA16" s="27">
        <f>SUM(S16:Y16)</f>
        <v>61</v>
      </c>
      <c r="AC16" s="28">
        <v>862512</v>
      </c>
      <c r="AD16" s="28"/>
      <c r="AE16" s="28">
        <v>0</v>
      </c>
      <c r="AF16" s="28"/>
      <c r="AG16" s="29">
        <f>AC16+AE16</f>
        <v>862512</v>
      </c>
      <c r="AH16" s="22"/>
      <c r="AI16" s="22">
        <v>4973273</v>
      </c>
      <c r="AK16" s="2">
        <f t="shared" si="2"/>
        <v>47067</v>
      </c>
      <c r="AM16" s="30">
        <f t="shared" si="3"/>
        <v>109.96962616822429</v>
      </c>
    </row>
    <row r="17" spans="1:39" x14ac:dyDescent="0.3">
      <c r="A17" s="1" t="s">
        <v>42</v>
      </c>
      <c r="C17" s="16">
        <v>364</v>
      </c>
      <c r="D17" s="16"/>
      <c r="E17" s="16">
        <v>15575</v>
      </c>
      <c r="F17" s="16"/>
      <c r="G17" s="16">
        <v>17250</v>
      </c>
      <c r="H17" s="16"/>
      <c r="I17" s="16">
        <v>5148789</v>
      </c>
      <c r="J17" s="16"/>
      <c r="K17" s="16">
        <f t="shared" si="0"/>
        <v>14145.024725274725</v>
      </c>
      <c r="L17" s="16"/>
      <c r="M17" s="16">
        <v>2352580</v>
      </c>
      <c r="N17" s="16"/>
      <c r="O17" s="16">
        <v>302137</v>
      </c>
      <c r="P17" s="16"/>
      <c r="Q17" s="37" t="s">
        <v>76</v>
      </c>
      <c r="R17" s="16"/>
      <c r="S17" s="16">
        <v>12</v>
      </c>
      <c r="T17" s="16"/>
      <c r="U17" s="16">
        <v>7</v>
      </c>
      <c r="V17" s="16"/>
      <c r="W17" s="16">
        <v>6</v>
      </c>
      <c r="X17" s="16"/>
      <c r="Y17" s="16">
        <v>39</v>
      </c>
      <c r="Z17" s="7"/>
      <c r="AA17" s="27">
        <f t="shared" si="4"/>
        <v>64</v>
      </c>
      <c r="AC17" s="28">
        <v>1330286</v>
      </c>
      <c r="AD17" s="28"/>
      <c r="AE17" s="28">
        <v>167638</v>
      </c>
      <c r="AF17" s="28"/>
      <c r="AG17" s="29">
        <f t="shared" si="1"/>
        <v>1497924</v>
      </c>
      <c r="AH17" s="22"/>
      <c r="AI17" s="22">
        <v>4427139</v>
      </c>
      <c r="AK17" s="2">
        <f t="shared" si="2"/>
        <v>721650</v>
      </c>
      <c r="AM17" s="30">
        <f t="shared" si="3"/>
        <v>1982.5549450549452</v>
      </c>
    </row>
    <row r="18" spans="1:39" x14ac:dyDescent="0.3">
      <c r="A18" s="1" t="s">
        <v>43</v>
      </c>
      <c r="C18" s="16">
        <v>613</v>
      </c>
      <c r="D18" s="16"/>
      <c r="E18" s="16">
        <v>17185</v>
      </c>
      <c r="F18" s="16"/>
      <c r="G18" s="16">
        <v>22050</v>
      </c>
      <c r="H18" s="16"/>
      <c r="I18" s="16">
        <v>10544158</v>
      </c>
      <c r="J18" s="16"/>
      <c r="K18" s="16">
        <f t="shared" si="0"/>
        <v>17200.910277324634</v>
      </c>
      <c r="L18" s="16"/>
      <c r="M18" s="16">
        <v>11309406</v>
      </c>
      <c r="N18" s="16"/>
      <c r="O18" s="16">
        <v>791989</v>
      </c>
      <c r="P18" s="16"/>
      <c r="Q18" s="37" t="s">
        <v>77</v>
      </c>
      <c r="R18" s="16"/>
      <c r="S18" s="16">
        <v>33</v>
      </c>
      <c r="T18" s="16"/>
      <c r="U18" s="16">
        <v>14</v>
      </c>
      <c r="V18" s="16"/>
      <c r="W18" s="16">
        <v>10</v>
      </c>
      <c r="X18" s="16"/>
      <c r="Y18" s="16">
        <v>66</v>
      </c>
      <c r="Z18" s="7"/>
      <c r="AA18" s="27">
        <f t="shared" si="4"/>
        <v>123</v>
      </c>
      <c r="AC18" s="28">
        <v>1810282</v>
      </c>
      <c r="AD18" s="28"/>
      <c r="AE18" s="28">
        <v>401000</v>
      </c>
      <c r="AF18" s="28"/>
      <c r="AG18" s="29">
        <f t="shared" si="1"/>
        <v>2211282</v>
      </c>
      <c r="AH18" s="22"/>
      <c r="AI18" s="22">
        <v>9025273</v>
      </c>
      <c r="AK18" s="2">
        <f t="shared" si="2"/>
        <v>1518885</v>
      </c>
      <c r="AM18" s="30">
        <f t="shared" si="3"/>
        <v>2477.7895595432301</v>
      </c>
    </row>
    <row r="19" spans="1:39" x14ac:dyDescent="0.3">
      <c r="A19" s="1" t="s">
        <v>44</v>
      </c>
      <c r="C19" s="16">
        <v>492</v>
      </c>
      <c r="D19" s="16"/>
      <c r="E19" s="16">
        <v>14795</v>
      </c>
      <c r="F19" s="16"/>
      <c r="G19" s="16">
        <v>17795</v>
      </c>
      <c r="H19" s="16"/>
      <c r="I19" s="16">
        <v>8061083</v>
      </c>
      <c r="J19" s="16"/>
      <c r="K19" s="16">
        <f t="shared" si="0"/>
        <v>16384.315040650406</v>
      </c>
      <c r="L19" s="16"/>
      <c r="M19" s="16">
        <v>9099243</v>
      </c>
      <c r="N19" s="16"/>
      <c r="O19" s="16">
        <v>261722</v>
      </c>
      <c r="P19" s="16"/>
      <c r="Q19" s="66" t="s">
        <v>78</v>
      </c>
      <c r="R19" s="16"/>
      <c r="S19" s="16">
        <v>10</v>
      </c>
      <c r="T19" s="16"/>
      <c r="U19" s="16">
        <v>19</v>
      </c>
      <c r="V19" s="16"/>
      <c r="W19" s="16"/>
      <c r="X19" s="16"/>
      <c r="Y19" s="16">
        <v>49</v>
      </c>
      <c r="Z19" s="7"/>
      <c r="AA19" s="27">
        <f t="shared" si="4"/>
        <v>78</v>
      </c>
      <c r="AC19" s="28">
        <v>2606243</v>
      </c>
      <c r="AD19" s="28"/>
      <c r="AE19" s="28">
        <v>150000</v>
      </c>
      <c r="AF19" s="28"/>
      <c r="AG19" s="29">
        <f t="shared" si="1"/>
        <v>2756243</v>
      </c>
      <c r="AH19" s="22"/>
      <c r="AI19" s="22">
        <v>5366831</v>
      </c>
      <c r="AK19" s="2">
        <f t="shared" si="2"/>
        <v>2694252</v>
      </c>
      <c r="AM19" s="30">
        <f t="shared" si="3"/>
        <v>5476.1219512195121</v>
      </c>
    </row>
    <row r="20" spans="1:39" x14ac:dyDescent="0.3">
      <c r="A20" s="1" t="s">
        <v>45</v>
      </c>
      <c r="C20" s="16">
        <v>481</v>
      </c>
      <c r="D20" s="16"/>
      <c r="E20" s="16">
        <v>12040</v>
      </c>
      <c r="F20" s="16"/>
      <c r="G20" s="16">
        <v>15040</v>
      </c>
      <c r="H20" s="16"/>
      <c r="I20" s="16">
        <v>6691452</v>
      </c>
      <c r="J20" s="16"/>
      <c r="K20" s="16">
        <f t="shared" si="0"/>
        <v>13911.542619542619</v>
      </c>
      <c r="L20" s="16"/>
      <c r="M20" s="16">
        <v>878636</v>
      </c>
      <c r="N20" s="16"/>
      <c r="O20" s="16">
        <v>314380</v>
      </c>
      <c r="P20" s="16"/>
      <c r="Q20" s="16"/>
      <c r="R20" s="16"/>
      <c r="S20" s="32">
        <v>16</v>
      </c>
      <c r="T20" s="32"/>
      <c r="U20" s="32">
        <v>14</v>
      </c>
      <c r="V20" s="32"/>
      <c r="W20" s="32">
        <v>2</v>
      </c>
      <c r="X20" s="32"/>
      <c r="Y20" s="32">
        <v>58</v>
      </c>
      <c r="Z20" s="33"/>
      <c r="AA20" s="34">
        <f t="shared" si="4"/>
        <v>90</v>
      </c>
      <c r="AC20" s="28">
        <v>861894</v>
      </c>
      <c r="AD20" s="28"/>
      <c r="AE20" s="28">
        <v>0</v>
      </c>
      <c r="AF20" s="28"/>
      <c r="AG20" s="29">
        <f t="shared" si="1"/>
        <v>861894</v>
      </c>
      <c r="AH20" s="22"/>
      <c r="AI20" s="22">
        <v>5066759</v>
      </c>
      <c r="AK20" s="2">
        <f t="shared" si="2"/>
        <v>1624693</v>
      </c>
      <c r="AM20" s="30">
        <f t="shared" si="3"/>
        <v>3377.7401247401249</v>
      </c>
    </row>
    <row r="21" spans="1:39" x14ac:dyDescent="0.3">
      <c r="A21" s="1" t="s">
        <v>46</v>
      </c>
      <c r="C21" s="16">
        <v>415</v>
      </c>
      <c r="D21" s="16"/>
      <c r="E21" s="16">
        <v>13300</v>
      </c>
      <c r="F21" s="16"/>
      <c r="G21" s="16">
        <v>15950</v>
      </c>
      <c r="H21" s="16"/>
      <c r="I21" s="16">
        <v>5685766</v>
      </c>
      <c r="J21" s="16"/>
      <c r="K21" s="16">
        <f t="shared" si="0"/>
        <v>13700.640963855421</v>
      </c>
      <c r="L21" s="16"/>
      <c r="M21" s="16">
        <v>1592642</v>
      </c>
      <c r="N21" s="16"/>
      <c r="O21" s="16">
        <v>109539</v>
      </c>
      <c r="P21" s="16"/>
      <c r="Q21" s="16"/>
      <c r="R21" s="16"/>
      <c r="S21" s="16">
        <v>12</v>
      </c>
      <c r="T21" s="16"/>
      <c r="U21" s="16">
        <v>14</v>
      </c>
      <c r="V21" s="16"/>
      <c r="W21" s="16">
        <v>3</v>
      </c>
      <c r="X21" s="16"/>
      <c r="Y21" s="16">
        <v>49</v>
      </c>
      <c r="Z21" s="7"/>
      <c r="AA21" s="27">
        <f t="shared" si="4"/>
        <v>78</v>
      </c>
      <c r="AC21" s="28">
        <v>873812</v>
      </c>
      <c r="AD21" s="28"/>
      <c r="AE21" s="28">
        <v>47800</v>
      </c>
      <c r="AF21" s="28"/>
      <c r="AG21" s="29">
        <f t="shared" si="1"/>
        <v>921612</v>
      </c>
      <c r="AH21" s="22"/>
      <c r="AI21" s="22">
        <v>5168462</v>
      </c>
      <c r="AK21" s="2">
        <f t="shared" si="2"/>
        <v>517304</v>
      </c>
      <c r="AM21" s="30">
        <f t="shared" si="3"/>
        <v>1246.5156626506025</v>
      </c>
    </row>
    <row r="22" spans="1:39" x14ac:dyDescent="0.3">
      <c r="A22" s="1" t="s">
        <v>47</v>
      </c>
      <c r="C22" s="16">
        <v>354</v>
      </c>
      <c r="D22" s="16"/>
      <c r="E22" s="16">
        <v>10500</v>
      </c>
      <c r="F22" s="16"/>
      <c r="G22" s="16">
        <v>15720</v>
      </c>
      <c r="H22" s="16"/>
      <c r="I22" s="16">
        <v>4686131</v>
      </c>
      <c r="J22" s="16"/>
      <c r="K22" s="16">
        <f t="shared" si="0"/>
        <v>13237.658192090395</v>
      </c>
      <c r="L22" s="16"/>
      <c r="M22" s="16">
        <v>2811478</v>
      </c>
      <c r="N22" s="16"/>
      <c r="O22" s="16">
        <v>195396</v>
      </c>
      <c r="P22" s="16"/>
      <c r="Q22" s="16"/>
      <c r="R22" s="16"/>
      <c r="S22" s="16">
        <v>16</v>
      </c>
      <c r="T22" s="16"/>
      <c r="U22" s="16"/>
      <c r="V22" s="16"/>
      <c r="W22" s="16">
        <v>4</v>
      </c>
      <c r="X22" s="16"/>
      <c r="Y22" s="16">
        <v>45</v>
      </c>
      <c r="Z22" s="33"/>
      <c r="AA22" s="27">
        <f t="shared" si="4"/>
        <v>65</v>
      </c>
      <c r="AC22" s="28">
        <v>949500</v>
      </c>
      <c r="AD22" s="28"/>
      <c r="AE22" s="28">
        <v>116506</v>
      </c>
      <c r="AF22" s="28"/>
      <c r="AG22" s="29">
        <f t="shared" si="1"/>
        <v>1066006</v>
      </c>
      <c r="AH22" s="22"/>
      <c r="AI22" s="22">
        <v>3932895</v>
      </c>
      <c r="AK22" s="2">
        <f t="shared" si="2"/>
        <v>753236</v>
      </c>
      <c r="AM22" s="30">
        <f t="shared" si="3"/>
        <v>2127.7853107344631</v>
      </c>
    </row>
    <row r="23" spans="1:39" x14ac:dyDescent="0.3">
      <c r="R23" s="7"/>
      <c r="S23" s="13"/>
      <c r="T23" s="13"/>
      <c r="U23" s="13"/>
      <c r="V23" s="13"/>
      <c r="W23" s="13"/>
      <c r="X23" s="13"/>
      <c r="Y23" s="13"/>
      <c r="Z23" s="7"/>
      <c r="AA23" s="38"/>
      <c r="AC23" s="28"/>
      <c r="AD23" s="28"/>
      <c r="AE23" s="28"/>
    </row>
    <row r="24" spans="1:39" x14ac:dyDescent="0.3">
      <c r="A24" s="39" t="s">
        <v>10</v>
      </c>
      <c r="C24" s="2">
        <f>AVERAGE(C7:C23)</f>
        <v>476.78571428571428</v>
      </c>
      <c r="E24" s="2">
        <f>AVERAGE(E7:E23)</f>
        <v>13737.923076923076</v>
      </c>
      <c r="G24" s="2">
        <f>AVERAGE(G7:G23)</f>
        <v>16518.928571428572</v>
      </c>
      <c r="I24" s="2">
        <f>AVERAGE(I7:I23)</f>
        <v>6817276.2142857146</v>
      </c>
      <c r="K24" s="40">
        <f>AVERAGE(K7:K23)</f>
        <v>14101.356495240969</v>
      </c>
      <c r="M24" s="2">
        <f>AVERAGE(M7:M23)</f>
        <v>3328772.076923077</v>
      </c>
      <c r="O24" s="2">
        <f>AVERAGE(O7:O23)</f>
        <v>271809.78571428574</v>
      </c>
      <c r="Q24" s="2">
        <v>44505</v>
      </c>
      <c r="R24" s="7"/>
      <c r="S24" s="41">
        <f>AVERAGE(S7:S23)</f>
        <v>14.285714285714286</v>
      </c>
      <c r="T24" s="35"/>
      <c r="U24" s="41">
        <f>AVERAGE(U7:U23)</f>
        <v>13</v>
      </c>
      <c r="V24" s="35"/>
      <c r="W24" s="41">
        <f>AVERAGE(W7:W23)</f>
        <v>6.615384615384615</v>
      </c>
      <c r="X24" s="35"/>
      <c r="Y24" s="41">
        <f>AVERAGE(Y7:Y23)</f>
        <v>52.071428571428569</v>
      </c>
      <c r="Z24" s="7"/>
      <c r="AA24" s="2">
        <f>AVERAGE(AA7:AA23)</f>
        <v>85.071428571428569</v>
      </c>
      <c r="AC24" s="2">
        <f>AVERAGE(AC7:AC23)</f>
        <v>1157720.5</v>
      </c>
      <c r="AE24" s="2">
        <f>AVERAGE(AE7:AE23)</f>
        <v>100366.35714285714</v>
      </c>
      <c r="AG24" s="2">
        <f>AVERAGE(AG7:AG23)</f>
        <v>1258086.857142857</v>
      </c>
      <c r="AI24" s="2">
        <f>AVERAGE(AI7:AI23)</f>
        <v>5842274.5714285718</v>
      </c>
      <c r="AK24" s="2">
        <f>AVERAGE(AK7:AK23)</f>
        <v>975001.64285714284</v>
      </c>
      <c r="AM24" s="2">
        <f>AVERAGE(AM7:AM23)</f>
        <v>2019.4769962272173</v>
      </c>
    </row>
    <row r="25" spans="1:39" s="53" customFormat="1" ht="13.2" x14ac:dyDescent="0.25">
      <c r="A25" s="43" t="s">
        <v>33</v>
      </c>
      <c r="B25" s="44"/>
      <c r="C25" s="45"/>
      <c r="D25" s="45"/>
      <c r="E25" s="45"/>
      <c r="F25" s="45"/>
      <c r="G25" s="45"/>
      <c r="H25" s="46"/>
      <c r="I25" s="45">
        <f>I24/$C$24</f>
        <v>14298.407041198503</v>
      </c>
      <c r="J25" s="45"/>
      <c r="K25" s="47"/>
      <c r="L25" s="45"/>
      <c r="M25" s="45">
        <f>M24/$C$24</f>
        <v>6981.6942437337948</v>
      </c>
      <c r="N25" s="45"/>
      <c r="O25" s="45">
        <f>O24/$C$24</f>
        <v>570.08794007490644</v>
      </c>
      <c r="P25" s="45"/>
      <c r="Q25" s="67"/>
      <c r="R25" s="48"/>
      <c r="S25" s="49"/>
      <c r="T25" s="49"/>
      <c r="U25" s="49"/>
      <c r="V25" s="49"/>
      <c r="W25" s="49"/>
      <c r="X25" s="49"/>
      <c r="Y25" s="49"/>
      <c r="Z25" s="48"/>
      <c r="AA25" s="50">
        <f>C24/AA24</f>
        <v>5.6045340050377837</v>
      </c>
      <c r="AB25" s="45" t="s">
        <v>32</v>
      </c>
      <c r="AC25" s="45"/>
      <c r="AD25" s="45"/>
      <c r="AE25" s="45"/>
      <c r="AF25" s="45"/>
      <c r="AG25" s="45">
        <f>AG24/$C$24</f>
        <v>2638.68404494382</v>
      </c>
      <c r="AH25" s="45"/>
      <c r="AI25" s="51">
        <f>AI24/$C$24</f>
        <v>12253.4597752809</v>
      </c>
      <c r="AJ25" s="8"/>
      <c r="AK25" s="8"/>
      <c r="AL25" s="8"/>
      <c r="AM25" s="52"/>
    </row>
    <row r="26" spans="1:39" x14ac:dyDescent="0.3">
      <c r="A26" s="39" t="s">
        <v>53</v>
      </c>
      <c r="C26" s="2">
        <v>487</v>
      </c>
      <c r="E26" s="2">
        <v>13500</v>
      </c>
      <c r="G26" s="2">
        <v>16000</v>
      </c>
      <c r="I26" s="2">
        <v>7400000</v>
      </c>
      <c r="K26" s="32">
        <f>I26/C26</f>
        <v>15195.071868583162</v>
      </c>
      <c r="M26" s="2">
        <v>8000000</v>
      </c>
      <c r="O26" s="2">
        <v>800000</v>
      </c>
      <c r="Q26" s="2">
        <v>45540</v>
      </c>
      <c r="R26" s="7"/>
      <c r="S26" s="35">
        <v>10</v>
      </c>
      <c r="T26" s="35"/>
      <c r="U26" s="35">
        <v>12</v>
      </c>
      <c r="V26" s="35"/>
      <c r="W26" s="35">
        <v>12</v>
      </c>
      <c r="X26" s="35"/>
      <c r="Y26" s="35">
        <v>45</v>
      </c>
      <c r="Z26" s="7"/>
      <c r="AA26" s="16">
        <v>85</v>
      </c>
      <c r="AC26" s="28">
        <f>256316+27790</f>
        <v>284106</v>
      </c>
      <c r="AD26" s="28"/>
      <c r="AE26" s="28">
        <v>786516</v>
      </c>
      <c r="AF26" s="28"/>
      <c r="AG26" s="29">
        <v>1100000</v>
      </c>
      <c r="AI26" s="2">
        <v>4500000</v>
      </c>
      <c r="AK26" s="2">
        <f>I26-AI26</f>
        <v>2900000</v>
      </c>
      <c r="AM26" s="30">
        <f>AK26/C26</f>
        <v>5954.8254620123207</v>
      </c>
    </row>
    <row r="27" spans="1:39" s="57" customFormat="1" x14ac:dyDescent="0.3">
      <c r="A27" s="43" t="s">
        <v>33</v>
      </c>
      <c r="B27" s="52"/>
      <c r="C27" s="8"/>
      <c r="D27" s="8"/>
      <c r="E27" s="8"/>
      <c r="F27" s="8"/>
      <c r="G27" s="8"/>
      <c r="H27" s="54"/>
      <c r="I27" s="45">
        <f>I26/$C$26</f>
        <v>15195.071868583162</v>
      </c>
      <c r="J27" s="45"/>
      <c r="K27" s="45"/>
      <c r="L27" s="8"/>
      <c r="M27" s="45">
        <f>M26/$C$26</f>
        <v>16427.104722792606</v>
      </c>
      <c r="N27" s="8"/>
      <c r="O27" s="45">
        <f>O26/$C$26</f>
        <v>1642.7104722792608</v>
      </c>
      <c r="P27" s="45"/>
      <c r="Q27" s="45"/>
      <c r="R27" s="37"/>
      <c r="S27" s="55"/>
      <c r="T27" s="55"/>
      <c r="U27" s="55"/>
      <c r="V27" s="55"/>
      <c r="W27" s="55"/>
      <c r="X27" s="55"/>
      <c r="Y27" s="55"/>
      <c r="Z27" s="37"/>
      <c r="AA27" s="50">
        <f>C26/AA26</f>
        <v>5.7294117647058824</v>
      </c>
      <c r="AB27" s="45" t="s">
        <v>32</v>
      </c>
      <c r="AC27" s="8"/>
      <c r="AD27" s="8"/>
      <c r="AE27" s="8"/>
      <c r="AF27" s="8"/>
      <c r="AG27" s="45">
        <f>AG26/$C$26</f>
        <v>2258.7268993839834</v>
      </c>
      <c r="AH27" s="56"/>
      <c r="AI27" s="45">
        <f>AI26/$C$26</f>
        <v>9240.2464065708427</v>
      </c>
      <c r="AJ27" s="8"/>
      <c r="AK27" s="8"/>
      <c r="AL27" s="8"/>
      <c r="AM27" s="52"/>
    </row>
    <row r="28" spans="1:39" x14ac:dyDescent="0.3">
      <c r="R28" s="7"/>
      <c r="S28" s="13"/>
      <c r="T28" s="13"/>
      <c r="U28" s="13"/>
      <c r="V28" s="13"/>
      <c r="W28" s="13"/>
      <c r="X28" s="13"/>
      <c r="Y28" s="13"/>
      <c r="Z28" s="7"/>
      <c r="AA28" s="13"/>
    </row>
    <row r="29" spans="1:39" x14ac:dyDescent="0.3">
      <c r="A29" s="25" t="s">
        <v>81</v>
      </c>
      <c r="R29" s="7"/>
      <c r="S29" s="13"/>
      <c r="T29" s="13"/>
      <c r="U29" s="13"/>
      <c r="V29" s="13"/>
      <c r="W29" s="13"/>
      <c r="X29" s="13"/>
      <c r="Y29" s="13"/>
      <c r="Z29" s="7"/>
      <c r="AA29" s="13"/>
    </row>
    <row r="30" spans="1:39" s="59" customFormat="1" x14ac:dyDescent="0.3">
      <c r="A30" s="58"/>
      <c r="B30" s="1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  <c r="O30" s="2"/>
      <c r="P30" s="2"/>
      <c r="Q30" s="66" t="s">
        <v>73</v>
      </c>
      <c r="R30" s="7"/>
      <c r="S30" s="13"/>
      <c r="T30" s="13"/>
      <c r="U30" s="13"/>
      <c r="V30" s="13"/>
      <c r="W30" s="13"/>
      <c r="X30" s="13"/>
      <c r="Y30" s="13"/>
      <c r="Z30" s="7"/>
      <c r="AA30" s="13"/>
      <c r="AB30" s="2"/>
      <c r="AC30" s="2"/>
      <c r="AD30" s="2"/>
      <c r="AE30" s="2"/>
      <c r="AF30" s="2"/>
      <c r="AG30" s="2"/>
      <c r="AH30" s="6"/>
      <c r="AI30" s="2"/>
      <c r="AJ30" s="2"/>
      <c r="AK30" s="2"/>
      <c r="AL30" s="2"/>
      <c r="AM30" s="1"/>
    </row>
    <row r="31" spans="1:39" s="59" customFormat="1" x14ac:dyDescent="0.3">
      <c r="A31" s="1" t="s">
        <v>48</v>
      </c>
      <c r="B31" s="1"/>
      <c r="C31" s="2">
        <v>670</v>
      </c>
      <c r="D31" s="2"/>
      <c r="E31" s="2">
        <v>17595</v>
      </c>
      <c r="F31" s="2"/>
      <c r="G31" s="2">
        <v>21085</v>
      </c>
      <c r="H31" s="2"/>
      <c r="I31" s="2">
        <v>13262264</v>
      </c>
      <c r="J31" s="2"/>
      <c r="K31" s="16">
        <f>I31/C31</f>
        <v>19794.423880597016</v>
      </c>
      <c r="L31" s="2"/>
      <c r="M31" s="2">
        <v>9738950</v>
      </c>
      <c r="N31" s="2"/>
      <c r="O31" s="2">
        <v>814537</v>
      </c>
      <c r="P31" s="2"/>
      <c r="Q31" s="66" t="s">
        <v>74</v>
      </c>
      <c r="R31" s="2"/>
      <c r="S31" s="2">
        <v>25</v>
      </c>
      <c r="T31" s="2"/>
      <c r="U31" s="2">
        <v>23</v>
      </c>
      <c r="V31" s="2"/>
      <c r="W31" s="2">
        <v>11</v>
      </c>
      <c r="X31" s="2"/>
      <c r="Y31" s="2">
        <v>77</v>
      </c>
      <c r="Z31" s="7"/>
      <c r="AA31" s="16">
        <f t="shared" ref="AA31:AA35" si="5">SUM(S31:Y31)</f>
        <v>136</v>
      </c>
      <c r="AB31" s="2"/>
      <c r="AC31" s="28">
        <v>1239744</v>
      </c>
      <c r="AD31" s="28"/>
      <c r="AE31" s="28">
        <v>39135</v>
      </c>
      <c r="AF31" s="28"/>
      <c r="AG31" s="29">
        <f t="shared" ref="AG31:AG35" si="6">AC31+AE31</f>
        <v>1278879</v>
      </c>
      <c r="AH31" s="2"/>
      <c r="AI31" s="2">
        <v>11040130</v>
      </c>
      <c r="AJ31" s="2"/>
      <c r="AK31" s="2">
        <f>I31-AI31</f>
        <v>2222134</v>
      </c>
      <c r="AL31" s="2"/>
      <c r="AM31" s="30">
        <f>AK31/C31</f>
        <v>3316.617910447761</v>
      </c>
    </row>
    <row r="32" spans="1:39" s="59" customFormat="1" x14ac:dyDescent="0.3">
      <c r="A32" s="1" t="s">
        <v>49</v>
      </c>
      <c r="B32" s="1"/>
      <c r="C32" s="2">
        <v>1146</v>
      </c>
      <c r="D32" s="2"/>
      <c r="E32" s="2">
        <v>14550</v>
      </c>
      <c r="F32" s="2"/>
      <c r="G32" s="2">
        <v>17450</v>
      </c>
      <c r="H32" s="2"/>
      <c r="I32" s="2">
        <v>17422353</v>
      </c>
      <c r="J32" s="2"/>
      <c r="K32" s="16">
        <f>I32/C32</f>
        <v>15202.751308900524</v>
      </c>
      <c r="L32" s="2"/>
      <c r="M32" s="2">
        <v>12367845</v>
      </c>
      <c r="N32" s="2"/>
      <c r="O32" s="2">
        <v>692106</v>
      </c>
      <c r="P32" s="2"/>
      <c r="Q32" s="66" t="s">
        <v>75</v>
      </c>
      <c r="R32" s="2"/>
      <c r="S32" s="2">
        <v>32</v>
      </c>
      <c r="T32" s="2"/>
      <c r="U32" s="2">
        <v>27</v>
      </c>
      <c r="V32" s="2"/>
      <c r="W32" s="2">
        <v>9</v>
      </c>
      <c r="X32" s="2"/>
      <c r="Y32" s="2">
        <v>108</v>
      </c>
      <c r="Z32" s="7"/>
      <c r="AA32" s="16">
        <f t="shared" si="5"/>
        <v>176</v>
      </c>
      <c r="AB32" s="2"/>
      <c r="AC32" s="28">
        <v>1664042</v>
      </c>
      <c r="AD32" s="28"/>
      <c r="AE32" s="28">
        <v>83640</v>
      </c>
      <c r="AF32" s="28"/>
      <c r="AG32" s="29">
        <f t="shared" si="6"/>
        <v>1747682</v>
      </c>
      <c r="AH32" s="2"/>
      <c r="AI32" s="2">
        <v>15298298</v>
      </c>
      <c r="AJ32" s="2"/>
      <c r="AK32" s="2">
        <f>I32-AI32</f>
        <v>2124055</v>
      </c>
      <c r="AL32" s="2"/>
      <c r="AM32" s="30">
        <f>AK32/C32</f>
        <v>1853.4511343804538</v>
      </c>
    </row>
    <row r="33" spans="1:39" s="59" customFormat="1" x14ac:dyDescent="0.3">
      <c r="A33" s="1" t="s">
        <v>50</v>
      </c>
      <c r="B33" s="1"/>
      <c r="C33" s="2">
        <v>897</v>
      </c>
      <c r="D33" s="2"/>
      <c r="E33" s="2">
        <v>14128</v>
      </c>
      <c r="F33" s="2"/>
      <c r="G33" s="2">
        <v>15903</v>
      </c>
      <c r="H33" s="2"/>
      <c r="I33" s="2">
        <v>12794888</v>
      </c>
      <c r="J33" s="2"/>
      <c r="K33" s="16">
        <f>I33/C33</f>
        <v>14264.089186176143</v>
      </c>
      <c r="L33" s="2"/>
      <c r="M33" s="2">
        <v>98320</v>
      </c>
      <c r="N33" s="2"/>
      <c r="O33" s="2">
        <v>525062</v>
      </c>
      <c r="P33" s="2"/>
      <c r="Q33" s="37" t="s">
        <v>76</v>
      </c>
      <c r="R33" s="2"/>
      <c r="S33" s="2">
        <v>15</v>
      </c>
      <c r="T33" s="2"/>
      <c r="U33" s="2"/>
      <c r="V33" s="2"/>
      <c r="W33" s="2">
        <v>21</v>
      </c>
      <c r="X33" s="2"/>
      <c r="Y33" s="2">
        <v>101</v>
      </c>
      <c r="Z33" s="7"/>
      <c r="AA33" s="16">
        <f t="shared" si="5"/>
        <v>137</v>
      </c>
      <c r="AB33" s="2"/>
      <c r="AC33" s="28">
        <v>1420327</v>
      </c>
      <c r="AD33" s="28"/>
      <c r="AE33" s="28">
        <v>0</v>
      </c>
      <c r="AF33" s="28"/>
      <c r="AG33" s="29">
        <f t="shared" si="6"/>
        <v>1420327</v>
      </c>
      <c r="AH33" s="2"/>
      <c r="AI33" s="2">
        <v>11469533</v>
      </c>
      <c r="AJ33" s="2"/>
      <c r="AK33" s="2">
        <f>I33-AI33</f>
        <v>1325355</v>
      </c>
      <c r="AL33" s="2"/>
      <c r="AM33" s="30">
        <f>AK33/C33</f>
        <v>1477.5418060200668</v>
      </c>
    </row>
    <row r="34" spans="1:39" s="59" customFormat="1" x14ac:dyDescent="0.3">
      <c r="A34" s="1" t="s">
        <v>51</v>
      </c>
      <c r="B34" s="1"/>
      <c r="C34" s="2">
        <v>714</v>
      </c>
      <c r="D34" s="2"/>
      <c r="E34" s="2">
        <v>14848</v>
      </c>
      <c r="F34" s="2"/>
      <c r="G34" s="2">
        <v>17616</v>
      </c>
      <c r="H34" s="2"/>
      <c r="I34" s="2">
        <v>11045151</v>
      </c>
      <c r="J34" s="2"/>
      <c r="K34" s="16">
        <f>I34/C34</f>
        <v>15469.399159663866</v>
      </c>
      <c r="L34" s="2"/>
      <c r="M34" s="2">
        <v>8048607</v>
      </c>
      <c r="N34" s="2"/>
      <c r="O34" s="2">
        <v>359020</v>
      </c>
      <c r="P34" s="2"/>
      <c r="Q34" s="37" t="s">
        <v>77</v>
      </c>
      <c r="R34" s="2"/>
      <c r="S34" s="2">
        <v>18</v>
      </c>
      <c r="T34" s="2"/>
      <c r="U34" s="2">
        <v>43</v>
      </c>
      <c r="V34" s="2"/>
      <c r="W34" s="2">
        <v>20</v>
      </c>
      <c r="X34" s="2"/>
      <c r="Y34" s="2">
        <v>68</v>
      </c>
      <c r="Z34" s="7"/>
      <c r="AA34" s="16">
        <f t="shared" si="5"/>
        <v>149</v>
      </c>
      <c r="AB34" s="2"/>
      <c r="AC34" s="28">
        <v>1126631</v>
      </c>
      <c r="AD34" s="28"/>
      <c r="AE34" s="28">
        <v>16485</v>
      </c>
      <c r="AF34" s="28"/>
      <c r="AG34" s="29">
        <f t="shared" si="6"/>
        <v>1143116</v>
      </c>
      <c r="AH34" s="2"/>
      <c r="AI34" s="2">
        <v>8613143</v>
      </c>
      <c r="AJ34" s="2"/>
      <c r="AK34" s="2">
        <f>I34-AI34</f>
        <v>2432008</v>
      </c>
      <c r="AL34" s="2"/>
      <c r="AM34" s="30">
        <f>AK34/C34</f>
        <v>3406.173669467787</v>
      </c>
    </row>
    <row r="35" spans="1:39" s="59" customFormat="1" x14ac:dyDescent="0.3">
      <c r="A35" s="1" t="s">
        <v>52</v>
      </c>
      <c r="B35" s="1"/>
      <c r="C35" s="2">
        <v>887</v>
      </c>
      <c r="D35" s="2"/>
      <c r="E35" s="2">
        <v>16970</v>
      </c>
      <c r="F35" s="2"/>
      <c r="G35" s="2">
        <v>19950</v>
      </c>
      <c r="H35" s="2"/>
      <c r="I35" s="2">
        <v>15807251</v>
      </c>
      <c r="J35" s="2"/>
      <c r="K35" s="16">
        <f>I35/C35</f>
        <v>17821.02705749718</v>
      </c>
      <c r="L35" s="2"/>
      <c r="M35" s="2">
        <v>6785033</v>
      </c>
      <c r="N35" s="2"/>
      <c r="O35" s="2">
        <v>776801</v>
      </c>
      <c r="P35" s="2"/>
      <c r="Q35" s="66" t="s">
        <v>78</v>
      </c>
      <c r="R35" s="2"/>
      <c r="S35" s="2">
        <v>34</v>
      </c>
      <c r="T35" s="2"/>
      <c r="U35" s="2">
        <v>32</v>
      </c>
      <c r="V35" s="2"/>
      <c r="W35" s="2">
        <v>8</v>
      </c>
      <c r="X35" s="2"/>
      <c r="Y35" s="2">
        <v>96</v>
      </c>
      <c r="Z35" s="7"/>
      <c r="AA35" s="16">
        <f t="shared" si="5"/>
        <v>170</v>
      </c>
      <c r="AB35" s="2"/>
      <c r="AC35" s="28">
        <v>1861200</v>
      </c>
      <c r="AD35" s="28"/>
      <c r="AE35" s="28">
        <v>0</v>
      </c>
      <c r="AF35" s="28"/>
      <c r="AG35" s="29">
        <f t="shared" si="6"/>
        <v>1861200</v>
      </c>
      <c r="AH35" s="2"/>
      <c r="AI35" s="2">
        <v>14427705</v>
      </c>
      <c r="AJ35" s="2"/>
      <c r="AK35" s="2">
        <f>I35-AI35</f>
        <v>1379546</v>
      </c>
      <c r="AL35" s="2"/>
      <c r="AM35" s="30">
        <f>AK35/C35</f>
        <v>1555.2942502818489</v>
      </c>
    </row>
    <row r="36" spans="1:39" s="59" customFormat="1" x14ac:dyDescent="0.3">
      <c r="A36" s="1"/>
      <c r="B36" s="1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R36" s="7"/>
      <c r="S36" s="13"/>
      <c r="T36" s="13"/>
      <c r="U36" s="13"/>
      <c r="V36" s="13"/>
      <c r="W36" s="13"/>
      <c r="X36" s="13"/>
      <c r="Y36" s="13"/>
      <c r="Z36" s="7"/>
      <c r="AA36" s="38"/>
      <c r="AB36" s="2"/>
      <c r="AC36" s="2"/>
      <c r="AD36" s="2"/>
      <c r="AE36" s="2"/>
      <c r="AF36" s="2"/>
      <c r="AG36" s="2"/>
      <c r="AH36" s="6"/>
      <c r="AI36" s="2"/>
      <c r="AJ36" s="2"/>
      <c r="AK36" s="2"/>
      <c r="AL36" s="2"/>
      <c r="AM36" s="1"/>
    </row>
    <row r="37" spans="1:39" x14ac:dyDescent="0.3">
      <c r="A37" s="39" t="s">
        <v>10</v>
      </c>
      <c r="C37" s="2">
        <f>AVERAGE(C29:C36)</f>
        <v>862.8</v>
      </c>
      <c r="E37" s="2">
        <f>AVERAGE(E29:E36)</f>
        <v>15618.2</v>
      </c>
      <c r="G37" s="2">
        <f>AVERAGE(G29:G36)</f>
        <v>18400.8</v>
      </c>
      <c r="I37" s="2">
        <f>AVERAGE(I29:I36)</f>
        <v>14066381.4</v>
      </c>
      <c r="K37" s="2">
        <f>AVERAGE(K29:K36)</f>
        <v>16510.338118566946</v>
      </c>
      <c r="M37" s="2">
        <f>AVERAGE(M29:M36)</f>
        <v>7407751</v>
      </c>
      <c r="O37" s="2">
        <f>AVERAGE(O29:O36)</f>
        <v>633505.19999999995</v>
      </c>
      <c r="Q37" s="2">
        <v>49586</v>
      </c>
      <c r="R37" s="7"/>
      <c r="S37" s="41">
        <f>AVERAGE(S29:S36)</f>
        <v>24.8</v>
      </c>
      <c r="T37" s="35"/>
      <c r="U37" s="41">
        <f>AVERAGE(U29:U36)</f>
        <v>31.25</v>
      </c>
      <c r="V37" s="35"/>
      <c r="W37" s="41">
        <f>AVERAGE(W29:W36)</f>
        <v>13.8</v>
      </c>
      <c r="X37" s="35"/>
      <c r="Y37" s="41">
        <f>AVERAGE(Y29:Y36)</f>
        <v>90</v>
      </c>
      <c r="Z37" s="7"/>
      <c r="AA37" s="2">
        <f>AVERAGE(AA29:AA36)</f>
        <v>153.6</v>
      </c>
      <c r="AC37" s="2">
        <f>AVERAGE(AC29:AC36)</f>
        <v>1462388.8</v>
      </c>
      <c r="AE37" s="2">
        <f>AVERAGE(AE29:AE36)</f>
        <v>27852</v>
      </c>
      <c r="AG37" s="2">
        <f>AVERAGE(AG29:AG36)</f>
        <v>1490240.8</v>
      </c>
      <c r="AI37" s="2">
        <f>AVERAGE(AI29:AI36)</f>
        <v>12169761.800000001</v>
      </c>
      <c r="AJ37" s="28"/>
      <c r="AK37" s="2">
        <f>AVERAGE(AK29:AK36)</f>
        <v>1896619.6</v>
      </c>
      <c r="AM37" s="2">
        <f>AVERAGE(AM29:AM36)</f>
        <v>2321.8157541195837</v>
      </c>
    </row>
    <row r="38" spans="1:39" s="53" customFormat="1" ht="13.2" x14ac:dyDescent="0.25">
      <c r="A38" s="43" t="s">
        <v>33</v>
      </c>
      <c r="B38" s="44"/>
      <c r="C38" s="45"/>
      <c r="D38" s="45"/>
      <c r="E38" s="45"/>
      <c r="F38" s="45"/>
      <c r="G38" s="45"/>
      <c r="H38" s="46"/>
      <c r="I38" s="45">
        <f>I37/$C$37</f>
        <v>16303.177329624479</v>
      </c>
      <c r="J38" s="45"/>
      <c r="K38" s="45"/>
      <c r="L38" s="45"/>
      <c r="M38" s="45">
        <f>M37/$C$37</f>
        <v>8585.7104775150674</v>
      </c>
      <c r="N38" s="45"/>
      <c r="O38" s="45">
        <f>O37/$C$37</f>
        <v>734.2433936022253</v>
      </c>
      <c r="P38" s="45"/>
      <c r="Q38" s="67"/>
      <c r="R38" s="48"/>
      <c r="S38" s="60"/>
      <c r="T38" s="60"/>
      <c r="U38" s="60"/>
      <c r="V38" s="60"/>
      <c r="W38" s="60"/>
      <c r="X38" s="60"/>
      <c r="Y38" s="60"/>
      <c r="Z38" s="48"/>
      <c r="AA38" s="50">
        <f>C37/AA37</f>
        <v>5.6171875</v>
      </c>
      <c r="AB38" s="45" t="s">
        <v>32</v>
      </c>
      <c r="AC38" s="45"/>
      <c r="AD38" s="45"/>
      <c r="AE38" s="45"/>
      <c r="AF38" s="45"/>
      <c r="AG38" s="45">
        <f>AG37/$C$37</f>
        <v>1727.2146499768198</v>
      </c>
      <c r="AH38" s="45"/>
      <c r="AI38" s="61">
        <f>AI37/$C$37</f>
        <v>14104.96267964766</v>
      </c>
      <c r="AJ38" s="8"/>
      <c r="AK38" s="8"/>
      <c r="AL38" s="8"/>
      <c r="AM38" s="52"/>
    </row>
    <row r="39" spans="1:39" x14ac:dyDescent="0.3">
      <c r="A39" s="39" t="s">
        <v>53</v>
      </c>
      <c r="C39" s="2">
        <f>C26</f>
        <v>487</v>
      </c>
      <c r="E39" s="2">
        <f>E26</f>
        <v>13500</v>
      </c>
      <c r="G39" s="2">
        <f>G26</f>
        <v>16000</v>
      </c>
      <c r="I39" s="2">
        <f>I26</f>
        <v>7400000</v>
      </c>
      <c r="K39" s="2">
        <f>K26</f>
        <v>15195.071868583162</v>
      </c>
      <c r="M39" s="2">
        <f>M26</f>
        <v>8000000</v>
      </c>
      <c r="O39" s="2">
        <f>O26</f>
        <v>800000</v>
      </c>
      <c r="Q39" s="2">
        <f>Q26</f>
        <v>45540</v>
      </c>
      <c r="R39" s="7"/>
      <c r="S39" s="41">
        <f>S26</f>
        <v>10</v>
      </c>
      <c r="T39" s="35"/>
      <c r="U39" s="41">
        <f>U26</f>
        <v>12</v>
      </c>
      <c r="V39" s="35"/>
      <c r="W39" s="41">
        <f>W26</f>
        <v>12</v>
      </c>
      <c r="X39" s="35"/>
      <c r="Y39" s="41">
        <f>Y26</f>
        <v>45</v>
      </c>
      <c r="Z39" s="7"/>
      <c r="AA39" s="62">
        <f>AA26</f>
        <v>85</v>
      </c>
      <c r="AC39" s="42">
        <f>AC26</f>
        <v>284106</v>
      </c>
      <c r="AD39" s="28"/>
      <c r="AE39" s="42">
        <f>AE26</f>
        <v>786516</v>
      </c>
      <c r="AF39" s="28"/>
      <c r="AG39" s="28">
        <f>AG26</f>
        <v>1100000</v>
      </c>
      <c r="AI39" s="2">
        <f>AI26</f>
        <v>4500000</v>
      </c>
      <c r="AK39" s="2">
        <f>I39-AI39</f>
        <v>2900000</v>
      </c>
      <c r="AM39" s="30">
        <f>AK39/C39</f>
        <v>5954.8254620123207</v>
      </c>
    </row>
    <row r="40" spans="1:39" s="53" customFormat="1" ht="13.2" x14ac:dyDescent="0.25">
      <c r="A40" s="43" t="s">
        <v>33</v>
      </c>
      <c r="B40" s="44"/>
      <c r="C40" s="45"/>
      <c r="D40" s="45"/>
      <c r="E40" s="45"/>
      <c r="F40" s="45"/>
      <c r="G40" s="45"/>
      <c r="H40" s="46"/>
      <c r="I40" s="45">
        <f>I39/$C$39</f>
        <v>15195.071868583162</v>
      </c>
      <c r="J40" s="45"/>
      <c r="K40" s="45"/>
      <c r="L40" s="45"/>
      <c r="M40" s="45">
        <f>M39/$C$39</f>
        <v>16427.104722792606</v>
      </c>
      <c r="N40" s="45"/>
      <c r="O40" s="45">
        <f>O39/$C$39</f>
        <v>1642.7104722792608</v>
      </c>
      <c r="P40" s="45"/>
      <c r="Q40" s="45"/>
      <c r="R40" s="48"/>
      <c r="S40" s="48"/>
      <c r="T40" s="48"/>
      <c r="U40" s="48"/>
      <c r="V40" s="48"/>
      <c r="W40" s="48"/>
      <c r="X40" s="48"/>
      <c r="Y40" s="48"/>
      <c r="Z40" s="48"/>
      <c r="AA40" s="50">
        <f>C39/AA39</f>
        <v>5.7294117647058824</v>
      </c>
      <c r="AB40" s="45" t="s">
        <v>32</v>
      </c>
      <c r="AC40" s="45"/>
      <c r="AD40" s="45"/>
      <c r="AE40" s="45"/>
      <c r="AF40" s="45"/>
      <c r="AG40" s="45">
        <f>AG39/$C$39</f>
        <v>2258.7268993839834</v>
      </c>
      <c r="AH40" s="45"/>
      <c r="AI40" s="45">
        <f>AI39/$C$39</f>
        <v>9240.2464065708427</v>
      </c>
      <c r="AJ40" s="8"/>
      <c r="AK40" s="8"/>
      <c r="AL40" s="8"/>
      <c r="AM40" s="52"/>
    </row>
    <row r="41" spans="1:39" x14ac:dyDescent="0.3">
      <c r="R41" s="7"/>
      <c r="S41" s="7"/>
      <c r="T41" s="7"/>
      <c r="U41" s="7"/>
      <c r="V41" s="7"/>
      <c r="W41" s="7"/>
      <c r="X41" s="7"/>
      <c r="Y41" s="7"/>
      <c r="Z41" s="7"/>
      <c r="AA41" s="13"/>
    </row>
  </sheetData>
  <pageMargins left="0" right="0" top="0.25" bottom="0.25" header="0.3" footer="0.05"/>
  <pageSetup scale="78" fitToWidth="2" fitToHeight="4" pageOrder="overThenDown" orientation="landscape" r:id="rId1"/>
  <headerFooter>
    <oddFooter>&amp;L&amp;8Prepared by Palmer Ball
Palmer Ball Consulting, LLC&amp;C&amp;D&amp;RPage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4.4" outlineLevelCol="1" x14ac:dyDescent="0.3"/>
  <cols>
    <col min="1" max="1" width="28.44140625" style="1" customWidth="1"/>
    <col min="2" max="2" width="1.33203125" style="1" customWidth="1"/>
    <col min="3" max="3" width="7.5546875" style="2" customWidth="1"/>
    <col min="4" max="4" width="1.6640625" style="2" customWidth="1"/>
    <col min="5" max="5" width="7.6640625" style="2" customWidth="1"/>
    <col min="6" max="6" width="2" style="2" customWidth="1"/>
    <col min="7" max="7" width="7.6640625" style="2" customWidth="1"/>
    <col min="8" max="8" width="1.5546875" style="3" customWidth="1"/>
    <col min="9" max="9" width="11.44140625" style="2" bestFit="1" customWidth="1"/>
    <col min="10" max="10" width="1.88671875" style="2" customWidth="1"/>
    <col min="11" max="11" width="8.5546875" style="2" customWidth="1"/>
    <col min="12" max="12" width="1.6640625" style="2" customWidth="1"/>
    <col min="13" max="13" width="11" style="2" customWidth="1"/>
    <col min="14" max="14" width="1.6640625" style="2" customWidth="1"/>
    <col min="15" max="15" width="8.88671875" style="2" customWidth="1"/>
    <col min="16" max="16" width="2.88671875" style="2" customWidth="1"/>
    <col min="17" max="17" width="8.88671875" style="2" customWidth="1"/>
    <col min="18" max="18" width="1.6640625" style="2" customWidth="1"/>
    <col min="19" max="19" width="6.6640625" style="2" hidden="1" customWidth="1" outlineLevel="1"/>
    <col min="20" max="20" width="1.33203125" style="2" hidden="1" customWidth="1" outlineLevel="1"/>
    <col min="21" max="21" width="7.109375" style="2" hidden="1" customWidth="1" outlineLevel="1"/>
    <col min="22" max="22" width="1.88671875" style="2" hidden="1" customWidth="1" outlineLevel="1"/>
    <col min="23" max="23" width="7.109375" style="2" hidden="1" customWidth="1" outlineLevel="1"/>
    <col min="24" max="24" width="1.88671875" style="2" hidden="1" customWidth="1" outlineLevel="1"/>
    <col min="25" max="25" width="6.44140625" style="2" hidden="1" customWidth="1" outlineLevel="1"/>
    <col min="26" max="26" width="1.88671875" style="2" hidden="1" customWidth="1" outlineLevel="1"/>
    <col min="27" max="27" width="9.109375" style="4" customWidth="1" collapsed="1"/>
    <col min="28" max="28" width="2.88671875" style="2" customWidth="1"/>
    <col min="29" max="29" width="10.44140625" style="2" hidden="1" customWidth="1" outlineLevel="1"/>
    <col min="30" max="30" width="2" style="2" hidden="1" customWidth="1" outlineLevel="1"/>
    <col min="31" max="31" width="8.5546875" style="2" hidden="1" customWidth="1" outlineLevel="1"/>
    <col min="32" max="32" width="1.5546875" style="2" customWidth="1" collapsed="1"/>
    <col min="33" max="33" width="10.109375" style="2" customWidth="1"/>
    <col min="34" max="34" width="2.88671875" style="6" customWidth="1"/>
    <col min="35" max="35" width="11" style="2" customWidth="1"/>
    <col min="36" max="36" width="2.109375" style="2" customWidth="1"/>
    <col min="37" max="37" width="10.109375" style="2" customWidth="1"/>
    <col min="38" max="38" width="2.109375" style="2" customWidth="1"/>
    <col min="39" max="39" width="9" style="1" customWidth="1"/>
  </cols>
  <sheetData>
    <row r="1" spans="1:39" x14ac:dyDescent="0.3">
      <c r="A1" s="1" t="s">
        <v>83</v>
      </c>
      <c r="AG1" s="5"/>
      <c r="AM1" s="5"/>
    </row>
    <row r="3" spans="1:39" x14ac:dyDescent="0.3">
      <c r="A3" s="10"/>
      <c r="B3" s="10"/>
      <c r="C3" s="7"/>
      <c r="D3" s="7"/>
      <c r="E3" s="7" t="s">
        <v>5</v>
      </c>
      <c r="F3" s="7"/>
      <c r="G3" s="7" t="s">
        <v>6</v>
      </c>
      <c r="H3" s="12"/>
      <c r="I3" s="7"/>
      <c r="J3" s="7"/>
      <c r="K3" s="7" t="s">
        <v>7</v>
      </c>
      <c r="L3" s="7"/>
      <c r="M3" s="7"/>
      <c r="N3" s="7"/>
      <c r="O3" s="7"/>
      <c r="P3" s="7"/>
      <c r="Q3" s="7" t="s">
        <v>10</v>
      </c>
      <c r="R3" s="7"/>
      <c r="S3" s="7"/>
      <c r="T3" s="7"/>
      <c r="U3" s="7"/>
      <c r="V3" s="9" t="s">
        <v>8</v>
      </c>
      <c r="W3" s="7"/>
      <c r="X3" s="7"/>
      <c r="Y3" s="7"/>
      <c r="Z3" s="7"/>
      <c r="AA3" s="13" t="s">
        <v>9</v>
      </c>
      <c r="AB3" s="7"/>
      <c r="AC3" s="7" t="s">
        <v>11</v>
      </c>
      <c r="AD3" s="7"/>
      <c r="AE3" s="7" t="s">
        <v>12</v>
      </c>
      <c r="AF3" s="7"/>
      <c r="AG3" s="7" t="s">
        <v>9</v>
      </c>
      <c r="AH3" s="14"/>
      <c r="AI3" s="7" t="s">
        <v>0</v>
      </c>
      <c r="AJ3" s="7"/>
      <c r="AK3" s="7"/>
      <c r="AL3" s="7"/>
      <c r="AM3" s="10" t="s">
        <v>4</v>
      </c>
    </row>
    <row r="4" spans="1:39" x14ac:dyDescent="0.3">
      <c r="A4" s="10"/>
      <c r="B4" s="10"/>
      <c r="C4" s="7"/>
      <c r="D4" s="7"/>
      <c r="E4" s="7" t="s">
        <v>17</v>
      </c>
      <c r="F4" s="7"/>
      <c r="G4" s="7" t="s">
        <v>17</v>
      </c>
      <c r="H4" s="12"/>
      <c r="I4" s="7"/>
      <c r="J4" s="7"/>
      <c r="K4" s="7" t="s">
        <v>18</v>
      </c>
      <c r="L4" s="7"/>
      <c r="M4" s="7"/>
      <c r="N4" s="7"/>
      <c r="O4" s="7" t="s">
        <v>1</v>
      </c>
      <c r="P4" s="7"/>
      <c r="Q4" s="7" t="s">
        <v>71</v>
      </c>
      <c r="R4" s="7"/>
      <c r="S4" s="7"/>
      <c r="T4" s="7"/>
      <c r="U4" s="7"/>
      <c r="V4" s="7"/>
      <c r="W4" s="7"/>
      <c r="X4" s="7"/>
      <c r="Y4" s="7"/>
      <c r="Z4" s="7"/>
      <c r="AA4" s="13" t="s">
        <v>19</v>
      </c>
      <c r="AB4" s="7"/>
      <c r="AC4" s="7" t="s">
        <v>20</v>
      </c>
      <c r="AD4" s="7"/>
      <c r="AE4" s="7" t="s">
        <v>2</v>
      </c>
      <c r="AF4" s="7"/>
      <c r="AG4" s="7" t="s">
        <v>2</v>
      </c>
      <c r="AH4" s="14"/>
      <c r="AI4" s="7" t="s">
        <v>3</v>
      </c>
      <c r="AJ4" s="7"/>
      <c r="AK4" s="7" t="s">
        <v>4</v>
      </c>
      <c r="AL4" s="7"/>
      <c r="AM4" s="10" t="s">
        <v>21</v>
      </c>
    </row>
    <row r="5" spans="1:39" x14ac:dyDescent="0.3">
      <c r="C5" s="15" t="s">
        <v>23</v>
      </c>
      <c r="D5" s="16"/>
      <c r="E5" s="17" t="s">
        <v>4</v>
      </c>
      <c r="F5" s="7"/>
      <c r="G5" s="17" t="s">
        <v>4</v>
      </c>
      <c r="H5" s="18"/>
      <c r="I5" s="15" t="s">
        <v>24</v>
      </c>
      <c r="J5" s="16"/>
      <c r="K5" s="15" t="s">
        <v>25</v>
      </c>
      <c r="L5" s="7"/>
      <c r="M5" s="15" t="s">
        <v>26</v>
      </c>
      <c r="N5" s="7"/>
      <c r="O5" s="17" t="s">
        <v>13</v>
      </c>
      <c r="P5" s="22"/>
      <c r="Q5" s="17" t="s">
        <v>72</v>
      </c>
      <c r="R5" s="7"/>
      <c r="S5" s="15" t="s">
        <v>22</v>
      </c>
      <c r="T5" s="7"/>
      <c r="U5" s="15" t="s">
        <v>27</v>
      </c>
      <c r="V5" s="7"/>
      <c r="W5" s="15" t="s">
        <v>28</v>
      </c>
      <c r="X5" s="7"/>
      <c r="Y5" s="15" t="s">
        <v>29</v>
      </c>
      <c r="Z5" s="7"/>
      <c r="AA5" s="19" t="s">
        <v>30</v>
      </c>
      <c r="AB5" s="20"/>
      <c r="AC5" s="15" t="s">
        <v>31</v>
      </c>
      <c r="AD5" s="7"/>
      <c r="AE5" s="15" t="s">
        <v>14</v>
      </c>
      <c r="AF5" s="7"/>
      <c r="AG5" s="17" t="s">
        <v>14</v>
      </c>
      <c r="AI5" s="15" t="s">
        <v>15</v>
      </c>
      <c r="AK5" s="15" t="s">
        <v>16</v>
      </c>
      <c r="AM5" s="21" t="s">
        <v>25</v>
      </c>
    </row>
    <row r="6" spans="1:39" x14ac:dyDescent="0.3">
      <c r="C6" s="16"/>
      <c r="D6" s="16"/>
      <c r="E6" s="16"/>
      <c r="F6" s="7"/>
      <c r="G6" s="22"/>
      <c r="H6" s="18"/>
      <c r="I6" s="16"/>
      <c r="J6" s="16"/>
      <c r="K6" s="16"/>
      <c r="L6" s="7"/>
      <c r="M6" s="16"/>
      <c r="N6" s="7"/>
      <c r="O6" s="22"/>
      <c r="P6" s="22"/>
      <c r="Q6" s="22"/>
      <c r="R6" s="7"/>
      <c r="S6" s="7"/>
      <c r="T6" s="7"/>
      <c r="U6" s="7"/>
      <c r="V6" s="7"/>
      <c r="W6" s="7"/>
      <c r="X6" s="7"/>
      <c r="Y6" s="7"/>
      <c r="Z6" s="7"/>
      <c r="AA6" s="23"/>
      <c r="AB6" s="20"/>
      <c r="AC6" s="7"/>
      <c r="AD6" s="7"/>
      <c r="AE6" s="7"/>
      <c r="AF6" s="7"/>
      <c r="AG6" s="22"/>
      <c r="AI6" s="16"/>
      <c r="AK6" s="16"/>
      <c r="AM6" s="24"/>
    </row>
    <row r="7" spans="1:39" x14ac:dyDescent="0.3">
      <c r="A7" s="25" t="s">
        <v>84</v>
      </c>
      <c r="C7" s="16"/>
      <c r="D7" s="16"/>
      <c r="E7" s="16"/>
      <c r="F7" s="7"/>
      <c r="G7" s="22"/>
      <c r="H7" s="18"/>
      <c r="I7" s="16"/>
      <c r="J7" s="16"/>
      <c r="K7" s="16"/>
      <c r="L7" s="7"/>
      <c r="M7" s="16"/>
      <c r="N7" s="7"/>
      <c r="O7" s="22"/>
      <c r="P7" s="22"/>
      <c r="Q7" s="22"/>
      <c r="R7" s="7"/>
      <c r="S7" s="7"/>
      <c r="T7" s="7"/>
      <c r="U7" s="7"/>
      <c r="V7" s="7"/>
      <c r="W7" s="7"/>
      <c r="X7" s="7"/>
      <c r="Y7" s="7"/>
      <c r="Z7" s="7"/>
      <c r="AA7" s="13"/>
      <c r="AB7" s="20"/>
      <c r="AC7" s="7"/>
      <c r="AD7" s="7"/>
      <c r="AE7" s="7"/>
      <c r="AF7" s="7"/>
      <c r="AG7" s="22"/>
    </row>
    <row r="8" spans="1:39" x14ac:dyDescent="0.3">
      <c r="A8" s="26"/>
      <c r="C8" s="16"/>
      <c r="D8" s="16"/>
      <c r="E8" s="16"/>
      <c r="F8" s="7"/>
      <c r="G8" s="22"/>
      <c r="H8" s="18"/>
      <c r="I8" s="16"/>
      <c r="J8" s="16"/>
      <c r="K8" s="16"/>
      <c r="L8" s="7"/>
      <c r="M8" s="16"/>
      <c r="N8" s="7"/>
      <c r="O8" s="22"/>
      <c r="P8" s="22"/>
      <c r="Q8" s="22"/>
      <c r="R8" s="7"/>
      <c r="S8" s="7"/>
      <c r="T8" s="7"/>
      <c r="U8" s="7"/>
      <c r="V8" s="7"/>
      <c r="W8" s="7"/>
      <c r="X8" s="7"/>
      <c r="Y8" s="7"/>
      <c r="Z8" s="7"/>
      <c r="AA8" s="13"/>
      <c r="AB8" s="20"/>
      <c r="AC8" s="7"/>
      <c r="AD8" s="7"/>
      <c r="AE8" s="7"/>
      <c r="AF8" s="7"/>
      <c r="AG8" s="22"/>
    </row>
    <row r="9" spans="1:39" x14ac:dyDescent="0.3">
      <c r="A9" s="1" t="s">
        <v>34</v>
      </c>
      <c r="C9" s="16">
        <v>558</v>
      </c>
      <c r="D9" s="16"/>
      <c r="E9" s="16">
        <v>11760</v>
      </c>
      <c r="F9" s="16"/>
      <c r="G9" s="16">
        <v>15085</v>
      </c>
      <c r="H9" s="16"/>
      <c r="I9" s="16">
        <v>7567145</v>
      </c>
      <c r="J9" s="16"/>
      <c r="K9" s="16">
        <f t="shared" ref="K9:K22" si="0">I9/C9</f>
        <v>13561.191756272401</v>
      </c>
      <c r="L9" s="16"/>
      <c r="M9" s="16">
        <v>4903051</v>
      </c>
      <c r="N9" s="16"/>
      <c r="O9" s="16">
        <v>182483</v>
      </c>
      <c r="P9" s="16"/>
      <c r="Q9" s="16"/>
      <c r="R9" s="16"/>
      <c r="S9" s="16">
        <v>11</v>
      </c>
      <c r="T9" s="16"/>
      <c r="U9" s="16">
        <v>24</v>
      </c>
      <c r="V9" s="16"/>
      <c r="W9" s="16">
        <v>8</v>
      </c>
      <c r="X9" s="16"/>
      <c r="Y9" s="16">
        <v>60</v>
      </c>
      <c r="Z9" s="7"/>
      <c r="AA9" s="27">
        <f>SUM(S9:Y9)</f>
        <v>103</v>
      </c>
      <c r="AC9" s="28">
        <v>965306</v>
      </c>
      <c r="AD9" s="28"/>
      <c r="AE9" s="28">
        <v>0</v>
      </c>
      <c r="AF9" s="28"/>
      <c r="AG9" s="29">
        <f t="shared" ref="AG9:AG22" si="1">AC9+AE9</f>
        <v>965306</v>
      </c>
      <c r="AH9" s="22"/>
      <c r="AI9" s="22">
        <v>6168643</v>
      </c>
      <c r="AK9" s="2">
        <f t="shared" ref="AK9:AK22" si="2">I9-AI9</f>
        <v>1398502</v>
      </c>
      <c r="AM9" s="30">
        <f t="shared" ref="AM9:AM22" si="3">AK9/C9</f>
        <v>2506.2759856630823</v>
      </c>
    </row>
    <row r="10" spans="1:39" x14ac:dyDescent="0.3">
      <c r="A10" s="1" t="s">
        <v>35</v>
      </c>
      <c r="C10" s="16">
        <v>574</v>
      </c>
      <c r="D10" s="16"/>
      <c r="E10" s="16">
        <v>14640</v>
      </c>
      <c r="F10" s="16"/>
      <c r="G10" s="16">
        <v>15568</v>
      </c>
      <c r="H10" s="16"/>
      <c r="I10" s="16">
        <v>8165880</v>
      </c>
      <c r="J10" s="16"/>
      <c r="K10" s="16">
        <f t="shared" si="0"/>
        <v>14226.271777003485</v>
      </c>
      <c r="L10" s="16"/>
      <c r="M10" s="16">
        <v>781174</v>
      </c>
      <c r="N10" s="16"/>
      <c r="O10" s="16">
        <v>239005</v>
      </c>
      <c r="P10" s="16"/>
      <c r="Q10" s="16"/>
      <c r="R10" s="16"/>
      <c r="S10" s="16">
        <v>16</v>
      </c>
      <c r="T10" s="16"/>
      <c r="U10" s="16">
        <v>14</v>
      </c>
      <c r="V10" s="16"/>
      <c r="W10" s="16">
        <v>11</v>
      </c>
      <c r="X10" s="16"/>
      <c r="Y10" s="16">
        <v>55</v>
      </c>
      <c r="Z10" s="7"/>
      <c r="AA10" s="27">
        <f t="shared" ref="AA10:AA22" si="4">SUM(S10:Y10)</f>
        <v>96</v>
      </c>
      <c r="AC10" s="28">
        <v>698302</v>
      </c>
      <c r="AD10" s="28"/>
      <c r="AE10" s="28">
        <v>133318</v>
      </c>
      <c r="AF10" s="28"/>
      <c r="AG10" s="29">
        <f t="shared" si="1"/>
        <v>831620</v>
      </c>
      <c r="AH10" s="22"/>
      <c r="AI10" s="22">
        <v>7876123</v>
      </c>
      <c r="AK10" s="28">
        <f t="shared" si="2"/>
        <v>289757</v>
      </c>
      <c r="AL10" s="28"/>
      <c r="AM10" s="31">
        <f t="shared" si="3"/>
        <v>504.80313588850174</v>
      </c>
    </row>
    <row r="11" spans="1:39" x14ac:dyDescent="0.3">
      <c r="A11" s="1" t="s">
        <v>36</v>
      </c>
      <c r="C11" s="16">
        <v>597</v>
      </c>
      <c r="D11" s="16"/>
      <c r="E11" s="16">
        <v>17021</v>
      </c>
      <c r="F11" s="16"/>
      <c r="G11" s="16">
        <v>21630</v>
      </c>
      <c r="H11" s="16"/>
      <c r="I11" s="16">
        <v>11264740</v>
      </c>
      <c r="J11" s="16"/>
      <c r="K11" s="16">
        <f t="shared" si="0"/>
        <v>18868.911222780571</v>
      </c>
      <c r="L11" s="16"/>
      <c r="M11" s="16">
        <v>4162000</v>
      </c>
      <c r="N11" s="16"/>
      <c r="O11" s="16">
        <v>390466</v>
      </c>
      <c r="P11" s="16"/>
      <c r="Q11" s="16"/>
      <c r="R11" s="16"/>
      <c r="S11" s="16">
        <v>22</v>
      </c>
      <c r="T11" s="16"/>
      <c r="U11" s="16">
        <v>17</v>
      </c>
      <c r="V11" s="16"/>
      <c r="W11" s="16">
        <v>18</v>
      </c>
      <c r="X11" s="16"/>
      <c r="Y11" s="16">
        <v>80</v>
      </c>
      <c r="Z11" s="7"/>
      <c r="AA11" s="27">
        <f t="shared" si="4"/>
        <v>137</v>
      </c>
      <c r="AC11" s="28">
        <v>1318454</v>
      </c>
      <c r="AD11" s="28"/>
      <c r="AE11" s="28">
        <v>207760</v>
      </c>
      <c r="AF11" s="28"/>
      <c r="AG11" s="29">
        <f t="shared" si="1"/>
        <v>1526214</v>
      </c>
      <c r="AH11" s="22"/>
      <c r="AI11" s="22">
        <v>10155008</v>
      </c>
      <c r="AK11" s="2">
        <f t="shared" si="2"/>
        <v>1109732</v>
      </c>
      <c r="AM11" s="30">
        <f t="shared" si="3"/>
        <v>1858.8475711892797</v>
      </c>
    </row>
    <row r="12" spans="1:39" x14ac:dyDescent="0.3">
      <c r="A12" s="1" t="s">
        <v>37</v>
      </c>
      <c r="C12" s="16">
        <v>508</v>
      </c>
      <c r="D12" s="16"/>
      <c r="E12" s="16"/>
      <c r="F12" s="16"/>
      <c r="G12" s="16">
        <v>15325</v>
      </c>
      <c r="H12" s="16"/>
      <c r="I12" s="16">
        <v>6699457</v>
      </c>
      <c r="J12" s="16"/>
      <c r="K12" s="16">
        <f t="shared" si="0"/>
        <v>13187.907480314962</v>
      </c>
      <c r="L12" s="16"/>
      <c r="M12" s="32"/>
      <c r="N12" s="16"/>
      <c r="O12" s="16">
        <v>404441</v>
      </c>
      <c r="P12" s="16"/>
      <c r="Q12" s="16"/>
      <c r="R12" s="16"/>
      <c r="S12" s="32">
        <v>11</v>
      </c>
      <c r="T12" s="32"/>
      <c r="U12" s="32">
        <v>6</v>
      </c>
      <c r="V12" s="32"/>
      <c r="W12" s="32">
        <v>8</v>
      </c>
      <c r="X12" s="32"/>
      <c r="Y12" s="32">
        <v>48</v>
      </c>
      <c r="Z12" s="33"/>
      <c r="AA12" s="34">
        <f t="shared" si="4"/>
        <v>73</v>
      </c>
      <c r="AC12" s="28">
        <v>622785</v>
      </c>
      <c r="AD12" s="28"/>
      <c r="AE12" s="28">
        <v>167350</v>
      </c>
      <c r="AF12" s="28"/>
      <c r="AG12" s="29">
        <f t="shared" si="1"/>
        <v>790135</v>
      </c>
      <c r="AH12" s="22"/>
      <c r="AI12" s="22">
        <v>6152074</v>
      </c>
      <c r="AK12" s="2">
        <f t="shared" si="2"/>
        <v>547383</v>
      </c>
      <c r="AM12" s="30">
        <f t="shared" si="3"/>
        <v>1077.525590551181</v>
      </c>
    </row>
    <row r="13" spans="1:39" x14ac:dyDescent="0.3">
      <c r="A13" s="1" t="s">
        <v>38</v>
      </c>
      <c r="C13" s="16">
        <v>370</v>
      </c>
      <c r="D13" s="16"/>
      <c r="E13" s="16">
        <v>11602</v>
      </c>
      <c r="F13" s="16"/>
      <c r="G13" s="16">
        <v>14232</v>
      </c>
      <c r="H13" s="16"/>
      <c r="I13" s="16">
        <v>4371595</v>
      </c>
      <c r="J13" s="16"/>
      <c r="K13" s="16">
        <f t="shared" si="0"/>
        <v>11815.121621621622</v>
      </c>
      <c r="L13" s="16"/>
      <c r="M13" s="16">
        <v>29084</v>
      </c>
      <c r="N13" s="16"/>
      <c r="O13" s="16">
        <v>99123</v>
      </c>
      <c r="P13" s="16"/>
      <c r="Q13" s="16"/>
      <c r="R13" s="16"/>
      <c r="S13" s="16">
        <v>10</v>
      </c>
      <c r="T13" s="16">
        <v>7</v>
      </c>
      <c r="U13" s="16">
        <v>7</v>
      </c>
      <c r="V13" s="16"/>
      <c r="W13" s="16">
        <v>1</v>
      </c>
      <c r="X13" s="16"/>
      <c r="Y13" s="16">
        <v>42</v>
      </c>
      <c r="Z13" s="7"/>
      <c r="AA13" s="27">
        <f t="shared" si="4"/>
        <v>67</v>
      </c>
      <c r="AC13" s="28">
        <v>493543</v>
      </c>
      <c r="AD13" s="28"/>
      <c r="AE13" s="28">
        <v>13757</v>
      </c>
      <c r="AF13" s="28"/>
      <c r="AG13" s="29">
        <f t="shared" si="1"/>
        <v>507300</v>
      </c>
      <c r="AH13" s="22"/>
      <c r="AI13" s="22">
        <v>4222570</v>
      </c>
      <c r="AK13" s="2">
        <f t="shared" si="2"/>
        <v>149025</v>
      </c>
      <c r="AM13" s="30">
        <f t="shared" si="3"/>
        <v>402.77027027027026</v>
      </c>
    </row>
    <row r="14" spans="1:39" x14ac:dyDescent="0.3">
      <c r="A14" s="1" t="s">
        <v>39</v>
      </c>
      <c r="C14" s="16">
        <v>408</v>
      </c>
      <c r="D14" s="16"/>
      <c r="E14" s="16">
        <v>13600</v>
      </c>
      <c r="F14" s="16"/>
      <c r="G14" s="16">
        <v>16700</v>
      </c>
      <c r="H14" s="16"/>
      <c r="I14" s="16">
        <v>5907762</v>
      </c>
      <c r="J14" s="16"/>
      <c r="K14" s="16">
        <f t="shared" si="0"/>
        <v>14479.808823529413</v>
      </c>
      <c r="L14" s="16"/>
      <c r="M14" s="16">
        <v>2045431</v>
      </c>
      <c r="N14" s="16"/>
      <c r="O14" s="32">
        <v>217070</v>
      </c>
      <c r="P14" s="32"/>
      <c r="Q14" s="66" t="s">
        <v>73</v>
      </c>
      <c r="R14" s="16"/>
      <c r="S14" s="16">
        <v>10</v>
      </c>
      <c r="T14" s="16"/>
      <c r="U14" s="16">
        <v>15</v>
      </c>
      <c r="V14" s="16"/>
      <c r="W14" s="16">
        <v>6</v>
      </c>
      <c r="X14" s="16"/>
      <c r="Y14" s="16">
        <v>42</v>
      </c>
      <c r="Z14" s="7"/>
      <c r="AA14" s="27">
        <f t="shared" si="4"/>
        <v>73</v>
      </c>
      <c r="AC14" s="28">
        <v>1501400</v>
      </c>
      <c r="AD14" s="28"/>
      <c r="AE14" s="28">
        <v>0</v>
      </c>
      <c r="AF14" s="28"/>
      <c r="AG14" s="29">
        <f t="shared" si="1"/>
        <v>1501400</v>
      </c>
      <c r="AH14" s="22"/>
      <c r="AI14" s="22">
        <v>4547514</v>
      </c>
      <c r="AK14" s="2">
        <f t="shared" si="2"/>
        <v>1360248</v>
      </c>
      <c r="AM14" s="30">
        <f t="shared" si="3"/>
        <v>3333.9411764705883</v>
      </c>
    </row>
    <row r="15" spans="1:39" x14ac:dyDescent="0.3">
      <c r="A15" s="1" t="s">
        <v>40</v>
      </c>
      <c r="C15" s="16">
        <v>513</v>
      </c>
      <c r="D15" s="16"/>
      <c r="E15" s="16">
        <v>12725</v>
      </c>
      <c r="F15" s="16"/>
      <c r="G15" s="16">
        <v>14390</v>
      </c>
      <c r="H15" s="16"/>
      <c r="I15" s="16">
        <v>5627569</v>
      </c>
      <c r="J15" s="16"/>
      <c r="K15" s="16">
        <f t="shared" si="0"/>
        <v>10969.920077972709</v>
      </c>
      <c r="L15" s="16"/>
      <c r="M15" s="16">
        <v>2096126</v>
      </c>
      <c r="N15" s="16"/>
      <c r="O15" s="16">
        <v>159288</v>
      </c>
      <c r="P15" s="16"/>
      <c r="Q15" s="66" t="s">
        <v>74</v>
      </c>
      <c r="R15" s="16"/>
      <c r="S15" s="16">
        <v>14</v>
      </c>
      <c r="T15" s="16"/>
      <c r="U15" s="16">
        <v>10</v>
      </c>
      <c r="V15" s="16"/>
      <c r="W15" s="16">
        <v>5</v>
      </c>
      <c r="X15" s="16"/>
      <c r="Y15" s="16">
        <v>54</v>
      </c>
      <c r="Z15" s="7"/>
      <c r="AA15" s="27">
        <f t="shared" si="4"/>
        <v>83</v>
      </c>
      <c r="AC15" s="28">
        <v>1313768</v>
      </c>
      <c r="AD15" s="28"/>
      <c r="AE15" s="28">
        <v>0</v>
      </c>
      <c r="AF15" s="28"/>
      <c r="AG15" s="29">
        <f t="shared" si="1"/>
        <v>1313768</v>
      </c>
      <c r="AH15" s="22"/>
      <c r="AI15" s="22">
        <v>4709280</v>
      </c>
      <c r="AK15" s="2">
        <f t="shared" si="2"/>
        <v>918289</v>
      </c>
      <c r="AM15" s="30">
        <f t="shared" si="3"/>
        <v>1790.037037037037</v>
      </c>
    </row>
    <row r="16" spans="1:39" x14ac:dyDescent="0.3">
      <c r="A16" s="1" t="s">
        <v>41</v>
      </c>
      <c r="C16" s="16">
        <v>428</v>
      </c>
      <c r="D16" s="16"/>
      <c r="E16" s="16">
        <v>13850</v>
      </c>
      <c r="G16" s="16">
        <v>14530</v>
      </c>
      <c r="I16" s="16">
        <v>5020340</v>
      </c>
      <c r="J16" s="16"/>
      <c r="K16" s="16">
        <f t="shared" si="0"/>
        <v>11729.766355140187</v>
      </c>
      <c r="M16" s="16">
        <v>1213186</v>
      </c>
      <c r="O16" s="16">
        <v>138298</v>
      </c>
      <c r="P16" s="16"/>
      <c r="Q16" s="66" t="s">
        <v>75</v>
      </c>
      <c r="R16" s="7"/>
      <c r="S16" s="27">
        <v>7</v>
      </c>
      <c r="T16" s="35"/>
      <c r="U16" s="35">
        <v>8</v>
      </c>
      <c r="V16" s="35"/>
      <c r="W16" s="35">
        <v>4</v>
      </c>
      <c r="X16" s="35"/>
      <c r="Y16" s="35">
        <v>42</v>
      </c>
      <c r="Z16" s="36"/>
      <c r="AA16" s="27">
        <f>SUM(S16:Y16)</f>
        <v>61</v>
      </c>
      <c r="AC16" s="28">
        <v>862512</v>
      </c>
      <c r="AD16" s="28"/>
      <c r="AE16" s="28">
        <v>0</v>
      </c>
      <c r="AF16" s="28"/>
      <c r="AG16" s="29">
        <f>AC16+AE16</f>
        <v>862512</v>
      </c>
      <c r="AH16" s="22"/>
      <c r="AI16" s="22">
        <v>4973273</v>
      </c>
      <c r="AK16" s="2">
        <f t="shared" si="2"/>
        <v>47067</v>
      </c>
      <c r="AM16" s="30">
        <f t="shared" si="3"/>
        <v>109.96962616822429</v>
      </c>
    </row>
    <row r="17" spans="1:39" x14ac:dyDescent="0.3">
      <c r="A17" s="1" t="s">
        <v>42</v>
      </c>
      <c r="C17" s="16">
        <v>364</v>
      </c>
      <c r="D17" s="16"/>
      <c r="E17" s="16">
        <v>15575</v>
      </c>
      <c r="F17" s="16"/>
      <c r="G17" s="16">
        <v>17250</v>
      </c>
      <c r="H17" s="16"/>
      <c r="I17" s="16">
        <v>5148789</v>
      </c>
      <c r="J17" s="16"/>
      <c r="K17" s="16">
        <f t="shared" si="0"/>
        <v>14145.024725274725</v>
      </c>
      <c r="L17" s="16"/>
      <c r="M17" s="16">
        <v>2352580</v>
      </c>
      <c r="N17" s="16"/>
      <c r="O17" s="16">
        <v>302137</v>
      </c>
      <c r="P17" s="16"/>
      <c r="Q17" s="37" t="s">
        <v>76</v>
      </c>
      <c r="R17" s="16"/>
      <c r="S17" s="16">
        <v>12</v>
      </c>
      <c r="T17" s="16"/>
      <c r="U17" s="16">
        <v>7</v>
      </c>
      <c r="V17" s="16"/>
      <c r="W17" s="16">
        <v>6</v>
      </c>
      <c r="X17" s="16"/>
      <c r="Y17" s="16">
        <v>39</v>
      </c>
      <c r="Z17" s="7"/>
      <c r="AA17" s="27">
        <f t="shared" si="4"/>
        <v>64</v>
      </c>
      <c r="AC17" s="28">
        <v>1330286</v>
      </c>
      <c r="AD17" s="28"/>
      <c r="AE17" s="28">
        <v>167638</v>
      </c>
      <c r="AF17" s="28"/>
      <c r="AG17" s="29">
        <f t="shared" si="1"/>
        <v>1497924</v>
      </c>
      <c r="AH17" s="22"/>
      <c r="AI17" s="22">
        <v>4427139</v>
      </c>
      <c r="AK17" s="2">
        <f t="shared" si="2"/>
        <v>721650</v>
      </c>
      <c r="AM17" s="30">
        <f t="shared" si="3"/>
        <v>1982.5549450549452</v>
      </c>
    </row>
    <row r="18" spans="1:39" x14ac:dyDescent="0.3">
      <c r="A18" s="1" t="s">
        <v>43</v>
      </c>
      <c r="C18" s="16">
        <v>613</v>
      </c>
      <c r="D18" s="16"/>
      <c r="E18" s="16">
        <v>17185</v>
      </c>
      <c r="F18" s="16"/>
      <c r="G18" s="16">
        <v>22050</v>
      </c>
      <c r="H18" s="16"/>
      <c r="I18" s="16">
        <v>10544158</v>
      </c>
      <c r="J18" s="16"/>
      <c r="K18" s="16">
        <f t="shared" si="0"/>
        <v>17200.910277324634</v>
      </c>
      <c r="L18" s="16"/>
      <c r="M18" s="16">
        <v>11309406</v>
      </c>
      <c r="N18" s="16"/>
      <c r="O18" s="16">
        <v>791989</v>
      </c>
      <c r="P18" s="16"/>
      <c r="Q18" s="37" t="s">
        <v>77</v>
      </c>
      <c r="R18" s="16"/>
      <c r="S18" s="16">
        <v>33</v>
      </c>
      <c r="T18" s="16"/>
      <c r="U18" s="16">
        <v>14</v>
      </c>
      <c r="V18" s="16"/>
      <c r="W18" s="16">
        <v>10</v>
      </c>
      <c r="X18" s="16"/>
      <c r="Y18" s="16">
        <v>66</v>
      </c>
      <c r="Z18" s="7"/>
      <c r="AA18" s="27">
        <f t="shared" si="4"/>
        <v>123</v>
      </c>
      <c r="AC18" s="28">
        <v>1810282</v>
      </c>
      <c r="AD18" s="28"/>
      <c r="AE18" s="28">
        <v>401000</v>
      </c>
      <c r="AF18" s="28"/>
      <c r="AG18" s="29">
        <f t="shared" si="1"/>
        <v>2211282</v>
      </c>
      <c r="AH18" s="22"/>
      <c r="AI18" s="22">
        <v>9025273</v>
      </c>
      <c r="AK18" s="2">
        <f t="shared" si="2"/>
        <v>1518885</v>
      </c>
      <c r="AM18" s="30">
        <f t="shared" si="3"/>
        <v>2477.7895595432301</v>
      </c>
    </row>
    <row r="19" spans="1:39" x14ac:dyDescent="0.3">
      <c r="A19" s="1" t="s">
        <v>44</v>
      </c>
      <c r="C19" s="16">
        <v>492</v>
      </c>
      <c r="D19" s="16"/>
      <c r="E19" s="16">
        <v>14795</v>
      </c>
      <c r="F19" s="16"/>
      <c r="G19" s="16">
        <v>17795</v>
      </c>
      <c r="H19" s="16"/>
      <c r="I19" s="16">
        <v>8061083</v>
      </c>
      <c r="J19" s="16"/>
      <c r="K19" s="16">
        <f t="shared" si="0"/>
        <v>16384.315040650406</v>
      </c>
      <c r="L19" s="16"/>
      <c r="M19" s="16">
        <v>9099243</v>
      </c>
      <c r="N19" s="16"/>
      <c r="O19" s="16">
        <v>261722</v>
      </c>
      <c r="P19" s="16"/>
      <c r="Q19" s="66" t="s">
        <v>78</v>
      </c>
      <c r="R19" s="16"/>
      <c r="S19" s="16">
        <v>10</v>
      </c>
      <c r="T19" s="16"/>
      <c r="U19" s="16">
        <v>19</v>
      </c>
      <c r="V19" s="16"/>
      <c r="W19" s="16"/>
      <c r="X19" s="16"/>
      <c r="Y19" s="16">
        <v>49</v>
      </c>
      <c r="Z19" s="7"/>
      <c r="AA19" s="27">
        <f t="shared" si="4"/>
        <v>78</v>
      </c>
      <c r="AC19" s="28">
        <v>2606243</v>
      </c>
      <c r="AD19" s="28"/>
      <c r="AE19" s="28">
        <v>150000</v>
      </c>
      <c r="AF19" s="28"/>
      <c r="AG19" s="29">
        <f t="shared" si="1"/>
        <v>2756243</v>
      </c>
      <c r="AH19" s="22"/>
      <c r="AI19" s="22">
        <v>5366831</v>
      </c>
      <c r="AK19" s="2">
        <f t="shared" si="2"/>
        <v>2694252</v>
      </c>
      <c r="AM19" s="30">
        <f t="shared" si="3"/>
        <v>5476.1219512195121</v>
      </c>
    </row>
    <row r="20" spans="1:39" x14ac:dyDescent="0.3">
      <c r="A20" s="1" t="s">
        <v>45</v>
      </c>
      <c r="C20" s="16">
        <v>481</v>
      </c>
      <c r="D20" s="16"/>
      <c r="E20" s="16">
        <v>12040</v>
      </c>
      <c r="F20" s="16"/>
      <c r="G20" s="16">
        <v>15040</v>
      </c>
      <c r="H20" s="16"/>
      <c r="I20" s="16">
        <v>6691452</v>
      </c>
      <c r="J20" s="16"/>
      <c r="K20" s="16">
        <f t="shared" si="0"/>
        <v>13911.542619542619</v>
      </c>
      <c r="L20" s="16"/>
      <c r="M20" s="16">
        <v>878636</v>
      </c>
      <c r="N20" s="16"/>
      <c r="O20" s="16">
        <v>314380</v>
      </c>
      <c r="P20" s="16"/>
      <c r="Q20" s="16"/>
      <c r="R20" s="16"/>
      <c r="S20" s="32">
        <v>16</v>
      </c>
      <c r="T20" s="32"/>
      <c r="U20" s="32">
        <v>14</v>
      </c>
      <c r="V20" s="32"/>
      <c r="W20" s="32">
        <v>2</v>
      </c>
      <c r="X20" s="32"/>
      <c r="Y20" s="32">
        <v>58</v>
      </c>
      <c r="Z20" s="33"/>
      <c r="AA20" s="34">
        <f t="shared" si="4"/>
        <v>90</v>
      </c>
      <c r="AC20" s="28">
        <v>861894</v>
      </c>
      <c r="AD20" s="28"/>
      <c r="AE20" s="28">
        <v>0</v>
      </c>
      <c r="AF20" s="28"/>
      <c r="AG20" s="29">
        <f t="shared" si="1"/>
        <v>861894</v>
      </c>
      <c r="AH20" s="22"/>
      <c r="AI20" s="22">
        <v>5066759</v>
      </c>
      <c r="AK20" s="2">
        <f t="shared" si="2"/>
        <v>1624693</v>
      </c>
      <c r="AM20" s="30">
        <f t="shared" si="3"/>
        <v>3377.7401247401249</v>
      </c>
    </row>
    <row r="21" spans="1:39" x14ac:dyDescent="0.3">
      <c r="A21" s="1" t="s">
        <v>46</v>
      </c>
      <c r="C21" s="16">
        <v>415</v>
      </c>
      <c r="D21" s="16"/>
      <c r="E21" s="16">
        <v>13300</v>
      </c>
      <c r="F21" s="16"/>
      <c r="G21" s="16">
        <v>15950</v>
      </c>
      <c r="H21" s="16"/>
      <c r="I21" s="16">
        <v>5685766</v>
      </c>
      <c r="J21" s="16"/>
      <c r="K21" s="16">
        <f t="shared" si="0"/>
        <v>13700.640963855421</v>
      </c>
      <c r="L21" s="16"/>
      <c r="M21" s="16">
        <v>1592642</v>
      </c>
      <c r="N21" s="16"/>
      <c r="O21" s="16">
        <v>109539</v>
      </c>
      <c r="P21" s="16"/>
      <c r="Q21" s="16"/>
      <c r="R21" s="16"/>
      <c r="S21" s="16">
        <v>12</v>
      </c>
      <c r="T21" s="16"/>
      <c r="U21" s="16">
        <v>14</v>
      </c>
      <c r="V21" s="16"/>
      <c r="W21" s="16">
        <v>3</v>
      </c>
      <c r="X21" s="16"/>
      <c r="Y21" s="16">
        <v>49</v>
      </c>
      <c r="Z21" s="7"/>
      <c r="AA21" s="27">
        <f t="shared" si="4"/>
        <v>78</v>
      </c>
      <c r="AC21" s="28">
        <v>873812</v>
      </c>
      <c r="AD21" s="28"/>
      <c r="AE21" s="28">
        <v>47800</v>
      </c>
      <c r="AF21" s="28"/>
      <c r="AG21" s="29">
        <f t="shared" si="1"/>
        <v>921612</v>
      </c>
      <c r="AH21" s="22"/>
      <c r="AI21" s="22">
        <v>5168462</v>
      </c>
      <c r="AK21" s="2">
        <f t="shared" si="2"/>
        <v>517304</v>
      </c>
      <c r="AM21" s="30">
        <f t="shared" si="3"/>
        <v>1246.5156626506025</v>
      </c>
    </row>
    <row r="22" spans="1:39" x14ac:dyDescent="0.3">
      <c r="A22" s="1" t="s">
        <v>47</v>
      </c>
      <c r="C22" s="16">
        <v>354</v>
      </c>
      <c r="D22" s="16"/>
      <c r="E22" s="16">
        <v>10500</v>
      </c>
      <c r="F22" s="16"/>
      <c r="G22" s="16">
        <v>15720</v>
      </c>
      <c r="H22" s="16"/>
      <c r="I22" s="16">
        <v>4686131</v>
      </c>
      <c r="J22" s="16"/>
      <c r="K22" s="16">
        <f t="shared" si="0"/>
        <v>13237.658192090395</v>
      </c>
      <c r="L22" s="16"/>
      <c r="M22" s="16">
        <v>2811478</v>
      </c>
      <c r="N22" s="16"/>
      <c r="O22" s="16">
        <v>195396</v>
      </c>
      <c r="P22" s="16"/>
      <c r="Q22" s="16"/>
      <c r="R22" s="16"/>
      <c r="S22" s="16">
        <v>16</v>
      </c>
      <c r="T22" s="16"/>
      <c r="U22" s="16"/>
      <c r="V22" s="16"/>
      <c r="W22" s="16">
        <v>4</v>
      </c>
      <c r="X22" s="16"/>
      <c r="Y22" s="16">
        <v>45</v>
      </c>
      <c r="Z22" s="33"/>
      <c r="AA22" s="27">
        <f t="shared" si="4"/>
        <v>65</v>
      </c>
      <c r="AC22" s="28">
        <v>949500</v>
      </c>
      <c r="AD22" s="28"/>
      <c r="AE22" s="28">
        <v>116506</v>
      </c>
      <c r="AF22" s="28"/>
      <c r="AG22" s="29">
        <f t="shared" si="1"/>
        <v>1066006</v>
      </c>
      <c r="AH22" s="22"/>
      <c r="AI22" s="22">
        <v>3932895</v>
      </c>
      <c r="AK22" s="2">
        <f t="shared" si="2"/>
        <v>753236</v>
      </c>
      <c r="AM22" s="30">
        <f t="shared" si="3"/>
        <v>2127.7853107344631</v>
      </c>
    </row>
    <row r="23" spans="1:39" x14ac:dyDescent="0.3">
      <c r="R23" s="7"/>
      <c r="S23" s="13"/>
      <c r="T23" s="13"/>
      <c r="U23" s="13"/>
      <c r="V23" s="13"/>
      <c r="W23" s="13"/>
      <c r="X23" s="13"/>
      <c r="Y23" s="13"/>
      <c r="Z23" s="7"/>
      <c r="AA23" s="38"/>
      <c r="AC23" s="28"/>
      <c r="AD23" s="28"/>
      <c r="AE23" s="28"/>
    </row>
    <row r="24" spans="1:39" x14ac:dyDescent="0.3">
      <c r="A24" s="39" t="s">
        <v>10</v>
      </c>
      <c r="C24" s="2">
        <f>AVERAGE(C7:C23)</f>
        <v>476.78571428571428</v>
      </c>
      <c r="E24" s="2">
        <f>AVERAGE(E7:E23)</f>
        <v>13737.923076923076</v>
      </c>
      <c r="G24" s="2">
        <f>AVERAGE(G7:G23)</f>
        <v>16518.928571428572</v>
      </c>
      <c r="I24" s="2">
        <f>AVERAGE(I7:I23)</f>
        <v>6817276.2142857146</v>
      </c>
      <c r="K24" s="40">
        <f>AVERAGE(K7:K23)</f>
        <v>14101.356495240969</v>
      </c>
      <c r="M24" s="2">
        <f>AVERAGE(M7:M23)</f>
        <v>3328772.076923077</v>
      </c>
      <c r="O24" s="2">
        <f>AVERAGE(O7:O23)</f>
        <v>271809.78571428574</v>
      </c>
      <c r="Q24" s="2">
        <v>44505</v>
      </c>
      <c r="R24" s="7"/>
      <c r="S24" s="41">
        <f>AVERAGE(S7:S23)</f>
        <v>14.285714285714286</v>
      </c>
      <c r="T24" s="35"/>
      <c r="U24" s="41">
        <f>AVERAGE(U7:U23)</f>
        <v>13</v>
      </c>
      <c r="V24" s="35"/>
      <c r="W24" s="41">
        <f>AVERAGE(W7:W23)</f>
        <v>6.615384615384615</v>
      </c>
      <c r="X24" s="35"/>
      <c r="Y24" s="41">
        <f>AVERAGE(Y7:Y23)</f>
        <v>52.071428571428569</v>
      </c>
      <c r="Z24" s="7"/>
      <c r="AA24" s="2">
        <f>AVERAGE(AA7:AA23)</f>
        <v>85.071428571428569</v>
      </c>
      <c r="AC24" s="2">
        <f>AVERAGE(AC7:AC23)</f>
        <v>1157720.5</v>
      </c>
      <c r="AE24" s="2">
        <f>AVERAGE(AE7:AE23)</f>
        <v>100366.35714285714</v>
      </c>
      <c r="AG24" s="2">
        <f>AVERAGE(AG7:AG23)</f>
        <v>1258086.857142857</v>
      </c>
      <c r="AI24" s="2">
        <f>AVERAGE(AI7:AI23)</f>
        <v>5842274.5714285718</v>
      </c>
      <c r="AK24" s="2">
        <f>AVERAGE(AK7:AK23)</f>
        <v>975001.64285714284</v>
      </c>
      <c r="AM24" s="2">
        <f>AVERAGE(AM7:AM23)</f>
        <v>2019.4769962272173</v>
      </c>
    </row>
    <row r="25" spans="1:39" x14ac:dyDescent="0.3">
      <c r="A25" s="43" t="s">
        <v>33</v>
      </c>
      <c r="B25" s="44"/>
      <c r="C25" s="45"/>
      <c r="D25" s="45"/>
      <c r="E25" s="45"/>
      <c r="F25" s="45"/>
      <c r="G25" s="45"/>
      <c r="H25" s="46"/>
      <c r="I25" s="45">
        <f>I24/$C$24</f>
        <v>14298.407041198503</v>
      </c>
      <c r="J25" s="45"/>
      <c r="K25" s="47"/>
      <c r="L25" s="45"/>
      <c r="M25" s="45">
        <f>M24/$C$24</f>
        <v>6981.6942437337948</v>
      </c>
      <c r="N25" s="45"/>
      <c r="O25" s="45">
        <f>O24/$C$24</f>
        <v>570.08794007490644</v>
      </c>
      <c r="P25" s="45"/>
      <c r="Q25" s="67"/>
      <c r="R25" s="48"/>
      <c r="S25" s="49"/>
      <c r="T25" s="49"/>
      <c r="U25" s="49"/>
      <c r="V25" s="49"/>
      <c r="W25" s="49"/>
      <c r="X25" s="49"/>
      <c r="Y25" s="49"/>
      <c r="Z25" s="48"/>
      <c r="AA25" s="50">
        <f>C24/AA24</f>
        <v>5.6045340050377837</v>
      </c>
      <c r="AB25" s="45" t="s">
        <v>32</v>
      </c>
      <c r="AC25" s="45"/>
      <c r="AD25" s="45"/>
      <c r="AE25" s="45"/>
      <c r="AF25" s="45"/>
      <c r="AG25" s="45">
        <f>AG24/$C$24</f>
        <v>2638.68404494382</v>
      </c>
      <c r="AH25" s="45"/>
      <c r="AI25" s="51">
        <f>AI24/$C$24</f>
        <v>12253.4597752809</v>
      </c>
      <c r="AJ25" s="8"/>
      <c r="AK25" s="8"/>
      <c r="AL25" s="8"/>
      <c r="AM25" s="52"/>
    </row>
    <row r="26" spans="1:39" x14ac:dyDescent="0.3">
      <c r="A26" s="39" t="s">
        <v>53</v>
      </c>
      <c r="C26" s="2">
        <v>487</v>
      </c>
      <c r="E26" s="2">
        <v>13500</v>
      </c>
      <c r="G26" s="2">
        <v>16000</v>
      </c>
      <c r="I26" s="2">
        <v>7400000</v>
      </c>
      <c r="K26" s="32">
        <f>I26/C26</f>
        <v>15195.071868583162</v>
      </c>
      <c r="M26" s="2">
        <v>8000000</v>
      </c>
      <c r="O26" s="2">
        <v>800000</v>
      </c>
      <c r="Q26" s="2">
        <v>45540</v>
      </c>
      <c r="R26" s="7"/>
      <c r="S26" s="35">
        <v>10</v>
      </c>
      <c r="T26" s="35"/>
      <c r="U26" s="35">
        <v>12</v>
      </c>
      <c r="V26" s="35"/>
      <c r="W26" s="35">
        <v>12</v>
      </c>
      <c r="X26" s="35"/>
      <c r="Y26" s="35">
        <v>45</v>
      </c>
      <c r="Z26" s="7"/>
      <c r="AA26" s="16">
        <v>85</v>
      </c>
      <c r="AC26" s="28">
        <f>256316+27790</f>
        <v>284106</v>
      </c>
      <c r="AD26" s="28"/>
      <c r="AE26" s="28">
        <v>786516</v>
      </c>
      <c r="AF26" s="28"/>
      <c r="AG26" s="29">
        <v>1100000</v>
      </c>
      <c r="AI26" s="2">
        <v>4500000</v>
      </c>
      <c r="AK26" s="2">
        <f>I26-AI26</f>
        <v>2900000</v>
      </c>
      <c r="AM26" s="30">
        <f>AK26/C26</f>
        <v>5954.8254620123207</v>
      </c>
    </row>
    <row r="27" spans="1:39" x14ac:dyDescent="0.3">
      <c r="A27" s="43" t="s">
        <v>33</v>
      </c>
      <c r="B27" s="52"/>
      <c r="C27" s="8"/>
      <c r="D27" s="8"/>
      <c r="E27" s="8"/>
      <c r="F27" s="8"/>
      <c r="G27" s="8"/>
      <c r="H27" s="54"/>
      <c r="I27" s="45">
        <f>I26/$C$26</f>
        <v>15195.071868583162</v>
      </c>
      <c r="J27" s="45"/>
      <c r="K27" s="45"/>
      <c r="L27" s="8"/>
      <c r="M27" s="45">
        <f>M26/$C$26</f>
        <v>16427.104722792606</v>
      </c>
      <c r="N27" s="8"/>
      <c r="O27" s="45">
        <f>O26/$C$26</f>
        <v>1642.7104722792608</v>
      </c>
      <c r="P27" s="45"/>
      <c r="Q27" s="45"/>
      <c r="R27" s="37"/>
      <c r="S27" s="55"/>
      <c r="T27" s="55"/>
      <c r="U27" s="55"/>
      <c r="V27" s="55"/>
      <c r="W27" s="55"/>
      <c r="X27" s="55"/>
      <c r="Y27" s="55"/>
      <c r="Z27" s="37"/>
      <c r="AA27" s="50">
        <f>C26/AA26</f>
        <v>5.7294117647058824</v>
      </c>
      <c r="AB27" s="45" t="s">
        <v>32</v>
      </c>
      <c r="AC27" s="8"/>
      <c r="AD27" s="8"/>
      <c r="AE27" s="8"/>
      <c r="AF27" s="8"/>
      <c r="AG27" s="45">
        <f>AG26/$C$26</f>
        <v>2258.7268993839834</v>
      </c>
      <c r="AH27" s="56"/>
      <c r="AI27" s="45">
        <f>AI26/$C$26</f>
        <v>9240.2464065708427</v>
      </c>
      <c r="AJ27" s="8"/>
      <c r="AK27" s="8"/>
      <c r="AL27" s="8"/>
      <c r="AM27" s="52"/>
    </row>
    <row r="28" spans="1:39" x14ac:dyDescent="0.3">
      <c r="R28" s="7"/>
      <c r="S28" s="13"/>
      <c r="T28" s="13"/>
      <c r="U28" s="13"/>
      <c r="V28" s="13"/>
      <c r="W28" s="13"/>
      <c r="X28" s="13"/>
      <c r="Y28" s="13"/>
      <c r="Z28" s="7"/>
      <c r="AA28" s="13"/>
    </row>
    <row r="29" spans="1:39" x14ac:dyDescent="0.3">
      <c r="A29" s="25" t="s">
        <v>85</v>
      </c>
      <c r="R29" s="7"/>
      <c r="S29" s="13"/>
      <c r="T29" s="13"/>
      <c r="U29" s="13"/>
      <c r="V29" s="13"/>
      <c r="W29" s="13"/>
      <c r="X29" s="13"/>
      <c r="Y29" s="13"/>
      <c r="Z29" s="7"/>
      <c r="AA29" s="13"/>
    </row>
    <row r="30" spans="1:39" x14ac:dyDescent="0.3">
      <c r="A30" s="58"/>
      <c r="Q30" s="66" t="s">
        <v>73</v>
      </c>
      <c r="R30" s="7"/>
      <c r="S30" s="13"/>
      <c r="T30" s="13"/>
      <c r="U30" s="13"/>
      <c r="V30" s="13"/>
      <c r="W30" s="13"/>
      <c r="X30" s="13"/>
      <c r="Y30" s="13"/>
      <c r="Z30" s="7"/>
      <c r="AA30" s="13"/>
    </row>
    <row r="31" spans="1:39" x14ac:dyDescent="0.3">
      <c r="A31" s="1" t="s">
        <v>48</v>
      </c>
      <c r="C31" s="2">
        <v>670</v>
      </c>
      <c r="E31" s="2">
        <v>17595</v>
      </c>
      <c r="G31" s="2">
        <v>21085</v>
      </c>
      <c r="H31" s="2"/>
      <c r="I31" s="2">
        <v>13262264</v>
      </c>
      <c r="K31" s="16">
        <f>I31/C31</f>
        <v>19794.423880597016</v>
      </c>
      <c r="M31" s="2">
        <v>9738950</v>
      </c>
      <c r="O31" s="2">
        <v>814537</v>
      </c>
      <c r="Q31" s="66" t="s">
        <v>74</v>
      </c>
      <c r="S31" s="2">
        <v>25</v>
      </c>
      <c r="U31" s="2">
        <v>23</v>
      </c>
      <c r="W31" s="2">
        <v>11</v>
      </c>
      <c r="Y31" s="2">
        <v>77</v>
      </c>
      <c r="Z31" s="7"/>
      <c r="AA31" s="16">
        <f t="shared" ref="AA31:AA35" si="5">SUM(S31:Y31)</f>
        <v>136</v>
      </c>
      <c r="AC31" s="28">
        <v>1239744</v>
      </c>
      <c r="AD31" s="28"/>
      <c r="AE31" s="28">
        <v>39135</v>
      </c>
      <c r="AF31" s="28"/>
      <c r="AG31" s="29">
        <f t="shared" ref="AG31:AG35" si="6">AC31+AE31</f>
        <v>1278879</v>
      </c>
      <c r="AH31" s="2"/>
      <c r="AI31" s="2">
        <v>11040130</v>
      </c>
      <c r="AK31" s="2">
        <f>I31-AI31</f>
        <v>2222134</v>
      </c>
      <c r="AM31" s="30">
        <f>AK31/C31</f>
        <v>3316.617910447761</v>
      </c>
    </row>
    <row r="32" spans="1:39" x14ac:dyDescent="0.3">
      <c r="A32" s="1" t="s">
        <v>49</v>
      </c>
      <c r="C32" s="2">
        <v>1146</v>
      </c>
      <c r="E32" s="2">
        <v>14550</v>
      </c>
      <c r="G32" s="2">
        <v>17450</v>
      </c>
      <c r="H32" s="2"/>
      <c r="I32" s="2">
        <v>17422353</v>
      </c>
      <c r="K32" s="16">
        <f>I32/C32</f>
        <v>15202.751308900524</v>
      </c>
      <c r="M32" s="2">
        <v>12367845</v>
      </c>
      <c r="O32" s="2">
        <v>692106</v>
      </c>
      <c r="Q32" s="66" t="s">
        <v>75</v>
      </c>
      <c r="S32" s="2">
        <v>32</v>
      </c>
      <c r="U32" s="2">
        <v>27</v>
      </c>
      <c r="W32" s="2">
        <v>9</v>
      </c>
      <c r="Y32" s="2">
        <v>108</v>
      </c>
      <c r="Z32" s="7"/>
      <c r="AA32" s="16">
        <f t="shared" si="5"/>
        <v>176</v>
      </c>
      <c r="AC32" s="28">
        <v>1664042</v>
      </c>
      <c r="AD32" s="28"/>
      <c r="AE32" s="28">
        <v>83640</v>
      </c>
      <c r="AF32" s="28"/>
      <c r="AG32" s="29">
        <f t="shared" si="6"/>
        <v>1747682</v>
      </c>
      <c r="AH32" s="2"/>
      <c r="AI32" s="2">
        <v>15298298</v>
      </c>
      <c r="AK32" s="2">
        <f>I32-AI32</f>
        <v>2124055</v>
      </c>
      <c r="AM32" s="30">
        <f>AK32/C32</f>
        <v>1853.4511343804538</v>
      </c>
    </row>
    <row r="33" spans="1:39" x14ac:dyDescent="0.3">
      <c r="A33" s="1" t="s">
        <v>50</v>
      </c>
      <c r="C33" s="2">
        <v>897</v>
      </c>
      <c r="E33" s="2">
        <v>14128</v>
      </c>
      <c r="G33" s="2">
        <v>15903</v>
      </c>
      <c r="H33" s="2"/>
      <c r="I33" s="2">
        <v>12794888</v>
      </c>
      <c r="K33" s="16">
        <f>I33/C33</f>
        <v>14264.089186176143</v>
      </c>
      <c r="M33" s="2">
        <v>98320</v>
      </c>
      <c r="O33" s="2">
        <v>525062</v>
      </c>
      <c r="Q33" s="37" t="s">
        <v>76</v>
      </c>
      <c r="S33" s="2">
        <v>15</v>
      </c>
      <c r="W33" s="2">
        <v>21</v>
      </c>
      <c r="Y33" s="2">
        <v>101</v>
      </c>
      <c r="Z33" s="7"/>
      <c r="AA33" s="16">
        <f t="shared" si="5"/>
        <v>137</v>
      </c>
      <c r="AC33" s="28">
        <v>1420327</v>
      </c>
      <c r="AD33" s="28"/>
      <c r="AE33" s="28">
        <v>0</v>
      </c>
      <c r="AF33" s="28"/>
      <c r="AG33" s="29">
        <f t="shared" si="6"/>
        <v>1420327</v>
      </c>
      <c r="AH33" s="2"/>
      <c r="AI33" s="2">
        <v>11469533</v>
      </c>
      <c r="AK33" s="2">
        <f>I33-AI33</f>
        <v>1325355</v>
      </c>
      <c r="AM33" s="30">
        <f>AK33/C33</f>
        <v>1477.5418060200668</v>
      </c>
    </row>
    <row r="34" spans="1:39" x14ac:dyDescent="0.3">
      <c r="A34" s="1" t="s">
        <v>51</v>
      </c>
      <c r="C34" s="2">
        <v>714</v>
      </c>
      <c r="E34" s="2">
        <v>14848</v>
      </c>
      <c r="G34" s="2">
        <v>17616</v>
      </c>
      <c r="H34" s="2"/>
      <c r="I34" s="2">
        <v>11045151</v>
      </c>
      <c r="K34" s="16">
        <f>I34/C34</f>
        <v>15469.399159663866</v>
      </c>
      <c r="M34" s="2">
        <v>8048607</v>
      </c>
      <c r="O34" s="2">
        <v>359020</v>
      </c>
      <c r="Q34" s="37" t="s">
        <v>77</v>
      </c>
      <c r="S34" s="2">
        <v>18</v>
      </c>
      <c r="U34" s="2">
        <v>43</v>
      </c>
      <c r="W34" s="2">
        <v>20</v>
      </c>
      <c r="Y34" s="2">
        <v>68</v>
      </c>
      <c r="Z34" s="7"/>
      <c r="AA34" s="16">
        <f t="shared" si="5"/>
        <v>149</v>
      </c>
      <c r="AC34" s="28">
        <v>1126631</v>
      </c>
      <c r="AD34" s="28"/>
      <c r="AE34" s="28">
        <v>16485</v>
      </c>
      <c r="AF34" s="28"/>
      <c r="AG34" s="29">
        <f t="shared" si="6"/>
        <v>1143116</v>
      </c>
      <c r="AH34" s="2"/>
      <c r="AI34" s="2">
        <v>8613143</v>
      </c>
      <c r="AK34" s="2">
        <f>I34-AI34</f>
        <v>2432008</v>
      </c>
      <c r="AM34" s="30">
        <f>AK34/C34</f>
        <v>3406.173669467787</v>
      </c>
    </row>
    <row r="35" spans="1:39" x14ac:dyDescent="0.3">
      <c r="A35" s="1" t="s">
        <v>52</v>
      </c>
      <c r="C35" s="2">
        <v>887</v>
      </c>
      <c r="E35" s="2">
        <v>16970</v>
      </c>
      <c r="G35" s="2">
        <v>19950</v>
      </c>
      <c r="H35" s="2"/>
      <c r="I35" s="2">
        <v>15807251</v>
      </c>
      <c r="K35" s="16">
        <f>I35/C35</f>
        <v>17821.02705749718</v>
      </c>
      <c r="M35" s="2">
        <v>6785033</v>
      </c>
      <c r="O35" s="2">
        <v>776801</v>
      </c>
      <c r="Q35" s="66" t="s">
        <v>78</v>
      </c>
      <c r="S35" s="2">
        <v>34</v>
      </c>
      <c r="U35" s="2">
        <v>32</v>
      </c>
      <c r="W35" s="2">
        <v>8</v>
      </c>
      <c r="Y35" s="2">
        <v>96</v>
      </c>
      <c r="Z35" s="7"/>
      <c r="AA35" s="16">
        <f t="shared" si="5"/>
        <v>170</v>
      </c>
      <c r="AC35" s="28">
        <v>1861200</v>
      </c>
      <c r="AD35" s="28"/>
      <c r="AE35" s="28">
        <v>0</v>
      </c>
      <c r="AF35" s="28"/>
      <c r="AG35" s="29">
        <f t="shared" si="6"/>
        <v>1861200</v>
      </c>
      <c r="AH35" s="2"/>
      <c r="AI35" s="2">
        <v>14427705</v>
      </c>
      <c r="AK35" s="2">
        <f>I35-AI35</f>
        <v>1379546</v>
      </c>
      <c r="AM35" s="30">
        <f>AK35/C35</f>
        <v>1555.2942502818489</v>
      </c>
    </row>
    <row r="36" spans="1:39" x14ac:dyDescent="0.3">
      <c r="Q36" s="59"/>
      <c r="R36" s="7"/>
      <c r="S36" s="13"/>
      <c r="T36" s="13"/>
      <c r="U36" s="13"/>
      <c r="V36" s="13"/>
      <c r="W36" s="13"/>
      <c r="X36" s="13"/>
      <c r="Y36" s="13"/>
      <c r="Z36" s="7"/>
      <c r="AA36" s="38"/>
    </row>
    <row r="37" spans="1:39" x14ac:dyDescent="0.3">
      <c r="A37" s="39" t="s">
        <v>10</v>
      </c>
      <c r="C37" s="2">
        <f>AVERAGE(C29:C36)</f>
        <v>862.8</v>
      </c>
      <c r="E37" s="2">
        <f>AVERAGE(E29:E36)</f>
        <v>15618.2</v>
      </c>
      <c r="G37" s="2">
        <f>AVERAGE(G29:G36)</f>
        <v>18400.8</v>
      </c>
      <c r="I37" s="2">
        <f>AVERAGE(I29:I36)</f>
        <v>14066381.4</v>
      </c>
      <c r="K37" s="2">
        <f>AVERAGE(K29:K36)</f>
        <v>16510.338118566946</v>
      </c>
      <c r="M37" s="2">
        <f>AVERAGE(M29:M36)</f>
        <v>7407751</v>
      </c>
      <c r="O37" s="2">
        <f>AVERAGE(O29:O36)</f>
        <v>633505.19999999995</v>
      </c>
      <c r="Q37" s="2">
        <v>49586</v>
      </c>
      <c r="R37" s="7"/>
      <c r="S37" s="41">
        <f>AVERAGE(S29:S36)</f>
        <v>24.8</v>
      </c>
      <c r="T37" s="35"/>
      <c r="U37" s="41">
        <f>AVERAGE(U29:U36)</f>
        <v>31.25</v>
      </c>
      <c r="V37" s="35"/>
      <c r="W37" s="41">
        <f>AVERAGE(W29:W36)</f>
        <v>13.8</v>
      </c>
      <c r="X37" s="35"/>
      <c r="Y37" s="41">
        <f>AVERAGE(Y29:Y36)</f>
        <v>90</v>
      </c>
      <c r="Z37" s="7"/>
      <c r="AA37" s="2">
        <f>AVERAGE(AA29:AA36)</f>
        <v>153.6</v>
      </c>
      <c r="AC37" s="2">
        <f>AVERAGE(AC29:AC36)</f>
        <v>1462388.8</v>
      </c>
      <c r="AE37" s="2">
        <f>AVERAGE(AE29:AE36)</f>
        <v>27852</v>
      </c>
      <c r="AG37" s="2">
        <f>AVERAGE(AG29:AG36)</f>
        <v>1490240.8</v>
      </c>
      <c r="AI37" s="2">
        <f>AVERAGE(AI29:AI36)</f>
        <v>12169761.800000001</v>
      </c>
      <c r="AJ37" s="28"/>
      <c r="AK37" s="2">
        <f>AVERAGE(AK29:AK36)</f>
        <v>1896619.6</v>
      </c>
      <c r="AM37" s="2">
        <f>AVERAGE(AM29:AM36)</f>
        <v>2321.8157541195837</v>
      </c>
    </row>
    <row r="38" spans="1:39" x14ac:dyDescent="0.3">
      <c r="A38" s="43" t="s">
        <v>33</v>
      </c>
      <c r="B38" s="44"/>
      <c r="C38" s="45"/>
      <c r="D38" s="45"/>
      <c r="E38" s="45"/>
      <c r="F38" s="45"/>
      <c r="G38" s="45"/>
      <c r="H38" s="46"/>
      <c r="I38" s="45">
        <f>I37/$C$37</f>
        <v>16303.177329624479</v>
      </c>
      <c r="J38" s="45"/>
      <c r="K38" s="45"/>
      <c r="L38" s="45"/>
      <c r="M38" s="45">
        <f>M37/$C$37</f>
        <v>8585.7104775150674</v>
      </c>
      <c r="N38" s="45"/>
      <c r="O38" s="45">
        <f>O37/$C$37</f>
        <v>734.2433936022253</v>
      </c>
      <c r="P38" s="45"/>
      <c r="Q38" s="67"/>
      <c r="R38" s="48"/>
      <c r="S38" s="60"/>
      <c r="T38" s="60"/>
      <c r="U38" s="60"/>
      <c r="V38" s="60"/>
      <c r="W38" s="60"/>
      <c r="X38" s="60"/>
      <c r="Y38" s="60"/>
      <c r="Z38" s="48"/>
      <c r="AA38" s="50">
        <f>C37/AA37</f>
        <v>5.6171875</v>
      </c>
      <c r="AB38" s="45" t="s">
        <v>32</v>
      </c>
      <c r="AC38" s="45"/>
      <c r="AD38" s="45"/>
      <c r="AE38" s="45"/>
      <c r="AF38" s="45"/>
      <c r="AG38" s="45">
        <f>AG37/$C$37</f>
        <v>1727.2146499768198</v>
      </c>
      <c r="AH38" s="45"/>
      <c r="AI38" s="61">
        <f>AI37/$C$37</f>
        <v>14104.96267964766</v>
      </c>
      <c r="AJ38" s="8"/>
      <c r="AK38" s="8"/>
      <c r="AL38" s="8"/>
      <c r="AM38" s="52"/>
    </row>
    <row r="39" spans="1:39" x14ac:dyDescent="0.3">
      <c r="A39" s="39" t="s">
        <v>53</v>
      </c>
      <c r="C39" s="2">
        <f>C26</f>
        <v>487</v>
      </c>
      <c r="E39" s="2">
        <f>E26</f>
        <v>13500</v>
      </c>
      <c r="G39" s="2">
        <f>G26</f>
        <v>16000</v>
      </c>
      <c r="I39" s="2">
        <f>I26</f>
        <v>7400000</v>
      </c>
      <c r="K39" s="2">
        <f>K26</f>
        <v>15195.071868583162</v>
      </c>
      <c r="M39" s="2">
        <f>M26</f>
        <v>8000000</v>
      </c>
      <c r="O39" s="2">
        <f>O26</f>
        <v>800000</v>
      </c>
      <c r="Q39" s="2">
        <f>Q26</f>
        <v>45540</v>
      </c>
      <c r="R39" s="7"/>
      <c r="S39" s="41">
        <f>S26</f>
        <v>10</v>
      </c>
      <c r="T39" s="35"/>
      <c r="U39" s="41">
        <f>U26</f>
        <v>12</v>
      </c>
      <c r="V39" s="35"/>
      <c r="W39" s="41">
        <f>W26</f>
        <v>12</v>
      </c>
      <c r="X39" s="35"/>
      <c r="Y39" s="41">
        <f>Y26</f>
        <v>45</v>
      </c>
      <c r="Z39" s="7"/>
      <c r="AA39" s="62">
        <f>AA26</f>
        <v>85</v>
      </c>
      <c r="AC39" s="42">
        <f>AC26</f>
        <v>284106</v>
      </c>
      <c r="AD39" s="28"/>
      <c r="AE39" s="42">
        <f>AE26</f>
        <v>786516</v>
      </c>
      <c r="AF39" s="28"/>
      <c r="AG39" s="28">
        <f>AG26</f>
        <v>1100000</v>
      </c>
      <c r="AI39" s="2">
        <f>AI26</f>
        <v>4500000</v>
      </c>
      <c r="AK39" s="2">
        <f>I39-AI39</f>
        <v>2900000</v>
      </c>
      <c r="AM39" s="30">
        <f>AK39/C39</f>
        <v>5954.8254620123207</v>
      </c>
    </row>
    <row r="40" spans="1:39" x14ac:dyDescent="0.3">
      <c r="A40" s="43" t="s">
        <v>33</v>
      </c>
      <c r="B40" s="44"/>
      <c r="C40" s="45"/>
      <c r="D40" s="45"/>
      <c r="E40" s="45"/>
      <c r="F40" s="45"/>
      <c r="G40" s="45"/>
      <c r="H40" s="46"/>
      <c r="I40" s="45">
        <f>I39/$C$39</f>
        <v>15195.071868583162</v>
      </c>
      <c r="J40" s="45"/>
      <c r="K40" s="45"/>
      <c r="L40" s="45"/>
      <c r="M40" s="45">
        <f>M39/$C$39</f>
        <v>16427.104722792606</v>
      </c>
      <c r="N40" s="45"/>
      <c r="O40" s="45">
        <f>O39/$C$39</f>
        <v>1642.7104722792608</v>
      </c>
      <c r="P40" s="45"/>
      <c r="Q40" s="45"/>
      <c r="R40" s="48"/>
      <c r="S40" s="48"/>
      <c r="T40" s="48"/>
      <c r="U40" s="48"/>
      <c r="V40" s="48"/>
      <c r="W40" s="48"/>
      <c r="X40" s="48"/>
      <c r="Y40" s="48"/>
      <c r="Z40" s="48"/>
      <c r="AA40" s="50">
        <f>C39/AA39</f>
        <v>5.7294117647058824</v>
      </c>
      <c r="AB40" s="45" t="s">
        <v>32</v>
      </c>
      <c r="AC40" s="45"/>
      <c r="AD40" s="45"/>
      <c r="AE40" s="45"/>
      <c r="AF40" s="45"/>
      <c r="AG40" s="45">
        <f>AG39/$C$39</f>
        <v>2258.7268993839834</v>
      </c>
      <c r="AH40" s="45"/>
      <c r="AI40" s="45">
        <f>AI39/$C$39</f>
        <v>9240.2464065708427</v>
      </c>
      <c r="AJ40" s="8"/>
      <c r="AK40" s="8"/>
      <c r="AL40" s="8"/>
      <c r="AM40" s="52"/>
    </row>
    <row r="41" spans="1:39" x14ac:dyDescent="0.3">
      <c r="R41" s="7"/>
      <c r="S41" s="7"/>
      <c r="T41" s="7"/>
      <c r="U41" s="7"/>
      <c r="V41" s="7"/>
      <c r="W41" s="7"/>
      <c r="X41" s="7"/>
      <c r="Y41" s="7"/>
      <c r="Z41" s="7"/>
      <c r="AA41" s="13"/>
    </row>
  </sheetData>
  <pageMargins left="0" right="0" top="0.5" bottom="0.5" header="0.3" footer="0.3"/>
  <pageSetup scale="73" fitToHeight="2" orientation="landscape" r:id="rId1"/>
  <headerFooter>
    <oddFooter>&amp;L&amp;8Prepared by Palmer Ball
Palmer Ball Consulting, LLC&amp;R&amp;D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19" sqref="G19"/>
    </sheetView>
  </sheetViews>
  <sheetFormatPr defaultRowHeight="14.4" x14ac:dyDescent="0.3"/>
  <cols>
    <col min="1" max="1" width="27.109375" customWidth="1"/>
    <col min="2" max="2" width="2.44140625" customWidth="1"/>
    <col min="3" max="3" width="12.5546875" customWidth="1"/>
    <col min="4" max="4" width="2.33203125" customWidth="1"/>
    <col min="5" max="5" width="12.44140625" customWidth="1"/>
    <col min="6" max="6" width="2.109375" customWidth="1"/>
    <col min="7" max="7" width="11.5546875" customWidth="1"/>
  </cols>
  <sheetData>
    <row r="1" spans="1:7" x14ac:dyDescent="0.3">
      <c r="A1" t="s">
        <v>65</v>
      </c>
    </row>
    <row r="2" spans="1:7" x14ac:dyDescent="0.3">
      <c r="A2" t="s">
        <v>54</v>
      </c>
    </row>
    <row r="4" spans="1:7" x14ac:dyDescent="0.3">
      <c r="A4" t="s">
        <v>82</v>
      </c>
    </row>
    <row r="7" spans="1:7" x14ac:dyDescent="0.3">
      <c r="C7" s="11" t="s">
        <v>55</v>
      </c>
      <c r="D7" s="11"/>
      <c r="E7" s="11" t="s">
        <v>55</v>
      </c>
      <c r="F7" s="11"/>
      <c r="G7" s="11"/>
    </row>
    <row r="8" spans="1:7" x14ac:dyDescent="0.3">
      <c r="C8" s="11" t="s">
        <v>56</v>
      </c>
      <c r="D8" s="11"/>
      <c r="E8" s="11" t="s">
        <v>56</v>
      </c>
      <c r="F8" s="11"/>
      <c r="G8" s="11" t="s">
        <v>55</v>
      </c>
    </row>
    <row r="9" spans="1:7" x14ac:dyDescent="0.3">
      <c r="C9" s="11" t="s">
        <v>57</v>
      </c>
      <c r="D9" s="11"/>
      <c r="E9" s="11" t="s">
        <v>66</v>
      </c>
      <c r="F9" s="11"/>
      <c r="G9" s="11" t="s">
        <v>68</v>
      </c>
    </row>
    <row r="10" spans="1:7" x14ac:dyDescent="0.3">
      <c r="C10" s="64" t="s">
        <v>58</v>
      </c>
      <c r="D10" s="11"/>
      <c r="E10" s="64" t="s">
        <v>58</v>
      </c>
      <c r="F10" s="11"/>
      <c r="G10" s="64" t="s">
        <v>69</v>
      </c>
    </row>
    <row r="12" spans="1:7" x14ac:dyDescent="0.3">
      <c r="A12" t="s">
        <v>59</v>
      </c>
      <c r="C12" s="63">
        <f>('Detail - 2021-22'!C24-'Detail - 2017-18'!C24)/'Detail - 2017-18'!C24</f>
        <v>0</v>
      </c>
      <c r="E12" s="63">
        <f>('Detail - 2021-22'!C37-'Detail - 2017-18'!C37)/'Detail - 2017-18'!C37</f>
        <v>0</v>
      </c>
      <c r="G12" s="63">
        <f>('Detail - 2021-22'!C26-'Detail - 2017-18'!C26)/'Detail - 2017-18'!C26</f>
        <v>0</v>
      </c>
    </row>
    <row r="14" spans="1:7" x14ac:dyDescent="0.3">
      <c r="A14" t="s">
        <v>60</v>
      </c>
      <c r="C14" s="63">
        <f>('Detail - 2021-22'!G24-'Detail - 2017-18'!G24)/'Detail - 2017-18'!G24</f>
        <v>0</v>
      </c>
      <c r="E14" s="63">
        <f>('Detail - 2021-22'!G37-'Detail - 2017-18'!G37)/'Detail - 2017-18'!G37</f>
        <v>0</v>
      </c>
      <c r="G14" s="63">
        <f>('Detail - 2021-22'!G26-'Detail - 2017-18'!G26)/'Detail - 2017-18'!G26</f>
        <v>0</v>
      </c>
    </row>
    <row r="16" spans="1:7" x14ac:dyDescent="0.3">
      <c r="A16" t="s">
        <v>24</v>
      </c>
      <c r="C16" s="65">
        <f>('Detail - 2021-22'!I24-'Detail - 2017-18'!I24)/'Detail - 2017-18'!I24</f>
        <v>0</v>
      </c>
      <c r="D16" s="65"/>
      <c r="E16" s="65">
        <f>('Detail - 2021-22'!I37-'Detail - 2017-18'!I37)/'Detail - 2017-18'!I37</f>
        <v>0</v>
      </c>
      <c r="F16" s="65"/>
      <c r="G16" s="65">
        <f>('Detail - 2021-22'!I26-'Detail - 2017-18'!I26)/'Detail - 2017-18'!I26</f>
        <v>0</v>
      </c>
    </row>
    <row r="17" spans="1:7" x14ac:dyDescent="0.3">
      <c r="C17" s="65"/>
      <c r="D17" s="65"/>
      <c r="E17" s="65"/>
      <c r="F17" s="65"/>
      <c r="G17" s="65"/>
    </row>
    <row r="18" spans="1:7" x14ac:dyDescent="0.3">
      <c r="A18" t="s">
        <v>26</v>
      </c>
      <c r="C18" s="65">
        <f>('Detail - 2021-22'!M24-'Detail - 2017-18'!M24)/'Detail - 2017-18'!M24</f>
        <v>0</v>
      </c>
      <c r="D18" s="65"/>
      <c r="E18" s="65">
        <f>('Detail - 2021-22'!M37-'Detail - 2017-18'!M37)/'Detail - 2017-18'!M37</f>
        <v>0</v>
      </c>
      <c r="F18" s="65"/>
      <c r="G18" s="65">
        <f>('Detail - 2021-22'!M26-'Detail - 2017-18'!M26)/'Detail - 2017-18'!M26</f>
        <v>0</v>
      </c>
    </row>
    <row r="19" spans="1:7" x14ac:dyDescent="0.3">
      <c r="C19" s="65"/>
      <c r="D19" s="65"/>
      <c r="E19" s="65"/>
      <c r="F19" s="65"/>
      <c r="G19" s="65"/>
    </row>
    <row r="20" spans="1:7" x14ac:dyDescent="0.3">
      <c r="A20" t="s">
        <v>61</v>
      </c>
      <c r="C20" s="65">
        <f>('Detail - 2021-22'!AG24-'Detail - 2017-18'!AG24)/'Detail - 2017-18'!AG24</f>
        <v>0</v>
      </c>
      <c r="D20" s="65"/>
      <c r="E20" s="65">
        <f>('Detail - 2021-22'!AG37-'Detail - 2017-18'!AG37)/'Detail - 2017-18'!AG37</f>
        <v>0</v>
      </c>
      <c r="F20" s="65"/>
      <c r="G20" s="65">
        <f>('Detail - 2021-22'!AG26-'Detail - 2017-18'!AG26)/'Detail - 2017-18'!AG26</f>
        <v>0</v>
      </c>
    </row>
    <row r="21" spans="1:7" x14ac:dyDescent="0.3">
      <c r="C21" s="65"/>
      <c r="D21" s="65"/>
      <c r="E21" s="65"/>
      <c r="F21" s="65"/>
      <c r="G21" s="65"/>
    </row>
    <row r="22" spans="1:7" x14ac:dyDescent="0.3">
      <c r="A22" t="s">
        <v>62</v>
      </c>
      <c r="C22" s="65">
        <f>('Detail - 2021-22'!AI24-'Detail - 2017-18'!AI24)/'Detail - 2017-18'!AI24</f>
        <v>0</v>
      </c>
      <c r="D22" s="65"/>
      <c r="E22" s="65">
        <f>('Detail - 2021-22'!AI37-'Detail - 2017-18'!AI37)/'Detail - 2017-18'!AI37</f>
        <v>0</v>
      </c>
      <c r="F22" s="65"/>
      <c r="G22" s="65">
        <f>('Detail - 2021-22'!AI26-'Detail - 2017-18'!AI26)/'Detail - 2017-18'!AI26</f>
        <v>0</v>
      </c>
    </row>
    <row r="23" spans="1:7" x14ac:dyDescent="0.3">
      <c r="C23" s="65"/>
      <c r="D23" s="65"/>
      <c r="E23" s="65"/>
      <c r="F23" s="65"/>
      <c r="G23" s="65"/>
    </row>
    <row r="24" spans="1:7" x14ac:dyDescent="0.3">
      <c r="A24" t="s">
        <v>63</v>
      </c>
      <c r="C24" s="65">
        <f>('Detail - 2021-22'!AM24-'Detail - 2017-18'!AM24)/'Detail - 2017-18'!AM24</f>
        <v>0</v>
      </c>
      <c r="D24" s="65"/>
      <c r="E24" s="65">
        <f>('Detail - 2021-22'!AM37-'Detail - 2017-18'!AM37)/'Detail - 2017-18'!AM37</f>
        <v>0</v>
      </c>
      <c r="F24" s="65"/>
      <c r="G24" s="65">
        <f>('Detail - 2021-22'!AM26-'Detail - 2017-18'!AM26)/'Detail - 2017-18'!AM26</f>
        <v>0</v>
      </c>
    </row>
    <row r="25" spans="1:7" x14ac:dyDescent="0.3">
      <c r="C25" s="65"/>
      <c r="D25" s="65"/>
      <c r="E25" s="65"/>
      <c r="F25" s="65"/>
      <c r="G25" s="65"/>
    </row>
    <row r="26" spans="1:7" x14ac:dyDescent="0.3">
      <c r="A26" t="s">
        <v>70</v>
      </c>
      <c r="C26" s="65">
        <f>('Detail - 2021-22'!Q24-'Detail - 2017-18'!Q24)/'Detail - 2017-18'!Q24</f>
        <v>0</v>
      </c>
      <c r="D26" s="65"/>
      <c r="E26" s="65">
        <f>('Detail - 2021-22'!Q37-'Detail - 2017-18'!Q37)/'Detail - 2017-18'!Q37</f>
        <v>0</v>
      </c>
      <c r="F26" s="65"/>
      <c r="G26" s="65">
        <f>('Detail - 2021-22'!Q26-'Detail - 2017-18'!Q26)/'Detail - 2017-18'!Q26</f>
        <v>0</v>
      </c>
    </row>
    <row r="27" spans="1:7" x14ac:dyDescent="0.3">
      <c r="C27" s="65"/>
      <c r="D27" s="65"/>
      <c r="E27" s="65"/>
      <c r="F27" s="65"/>
      <c r="G27" s="65"/>
    </row>
    <row r="28" spans="1:7" x14ac:dyDescent="0.3">
      <c r="A28" t="s">
        <v>64</v>
      </c>
      <c r="C28" s="65">
        <f>('Detail - 2021-22'!AA24-'Detail - 2017-18'!AA24)/'Detail - 2017-18'!AA24</f>
        <v>0</v>
      </c>
      <c r="D28" s="65"/>
      <c r="E28" s="65">
        <f>('Detail - 2021-22'!AA37-'Detail - 2017-18'!AA37)/'Detail - 2017-18'!AA37</f>
        <v>0</v>
      </c>
      <c r="F28" s="65"/>
      <c r="G28" s="65">
        <f>('Detail - 2021-22'!AA26-'Detail - 2017-18'!AA26)/'Detail - 2017-18'!AA26</f>
        <v>0</v>
      </c>
    </row>
    <row r="29" spans="1:7" x14ac:dyDescent="0.3">
      <c r="C29" s="65"/>
      <c r="D29" s="65"/>
      <c r="E29" s="65"/>
      <c r="F29" s="65"/>
      <c r="G29" s="65"/>
    </row>
    <row r="30" spans="1:7" x14ac:dyDescent="0.3">
      <c r="A30" t="s">
        <v>67</v>
      </c>
      <c r="C30" s="65">
        <f>('Detail - 2021-22'!AA25-'Detail - 2017-18'!AA25)/'Detail - 2017-18'!AA25</f>
        <v>0</v>
      </c>
      <c r="D30" s="65"/>
      <c r="E30" s="65">
        <f>('Detail - 2021-22'!AA38-'Detail - 2017-18'!AA38)/'Detail - 2017-18'!AA38</f>
        <v>0</v>
      </c>
      <c r="F30" s="65"/>
      <c r="G30" s="65">
        <f>('Detail - 2021-22'!AA27-'Detail - 2017-18'!AA27)/'Detail - 2017-18'!AA27</f>
        <v>0</v>
      </c>
    </row>
  </sheetData>
  <pageMargins left="0.7" right="0.7" top="0.75" bottom="0.75" header="0.3" footer="0.3"/>
  <pageSetup orientation="portrait" r:id="rId1"/>
  <headerFooter>
    <oddFooter>&amp;L&amp;8Prepared by Palmer Ball
Palmer Ball Consulting, LLC&amp;R&amp;D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 - 2021-22</vt:lpstr>
      <vt:lpstr>Detail - 2017-18</vt:lpstr>
      <vt:lpstr>5 Year Change</vt:lpstr>
      <vt:lpstr>'Detail - 2021-22'!Print_Area</vt:lpstr>
      <vt:lpstr>'Detail - 2021-22'!Print_Titles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palmerball</dc:creator>
  <cp:lastModifiedBy>Palmer Ball</cp:lastModifiedBy>
  <cp:lastPrinted>2017-05-04T17:19:03Z</cp:lastPrinted>
  <dcterms:created xsi:type="dcterms:W3CDTF">2016-06-21T22:34:29Z</dcterms:created>
  <dcterms:modified xsi:type="dcterms:W3CDTF">2021-10-07T13:43:49Z</dcterms:modified>
</cp:coreProperties>
</file>