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pball\Desktop\Palmer Ball Consulting, LLC\My Presentations\FCIS - July, 2021\New Heads\Independent School Finance\Charts\"/>
    </mc:Choice>
  </mc:AlternateContent>
  <bookViews>
    <workbookView xWindow="480" yWindow="48" windowWidth="18072" windowHeight="8448"/>
  </bookViews>
  <sheets>
    <sheet name="1 - Public School Salary Comp" sheetId="1" r:id="rId1"/>
    <sheet name="2 - Board Salary Presentation" sheetId="2" r:id="rId2"/>
    <sheet name="3 - Staff Classification" sheetId="3" r:id="rId3"/>
  </sheets>
  <definedNames>
    <definedName name="_xlnm.Print_Area" localSheetId="0">'1 - Public School Salary Comp'!$A$6:$V$136</definedName>
    <definedName name="_xlnm.Print_Area" localSheetId="1">'2 - Board Salary Presentation'!$A$1:$Q$141</definedName>
    <definedName name="_xlnm.Print_Area" localSheetId="2">'3 - Staff Classification'!$A$1:$M$174</definedName>
    <definedName name="_xlnm.Print_Titles" localSheetId="0">'1 - Public School Salary Comp'!$6:$13</definedName>
    <definedName name="_xlnm.Print_Titles" localSheetId="1">'2 - Board Salary Presentation'!$1:$4</definedName>
    <definedName name="_xlnm.Print_Titles" localSheetId="2">'3 - Staff Classification'!$1:$4</definedName>
  </definedNames>
  <calcPr calcId="162913"/>
</workbook>
</file>

<file path=xl/calcChain.xml><?xml version="1.0" encoding="utf-8"?>
<calcChain xmlns="http://schemas.openxmlformats.org/spreadsheetml/2006/main">
  <c r="O67" i="2" l="1"/>
  <c r="G76" i="2" l="1"/>
  <c r="M76" i="2" l="1"/>
  <c r="M88" i="2" s="1"/>
  <c r="O83" i="2" s="1"/>
  <c r="K76" i="2"/>
  <c r="K88" i="2" s="1"/>
  <c r="I76" i="2"/>
  <c r="I88" i="2" s="1"/>
  <c r="G88" i="2"/>
  <c r="O64" i="2"/>
  <c r="A1" i="2"/>
  <c r="AB9" i="1"/>
  <c r="G156" i="3"/>
  <c r="E156" i="3"/>
  <c r="C156" i="3"/>
  <c r="G150" i="3"/>
  <c r="G165" i="3" s="1"/>
  <c r="E150" i="3"/>
  <c r="C150" i="3"/>
  <c r="G135" i="3"/>
  <c r="E135" i="3"/>
  <c r="C135" i="3"/>
  <c r="G123" i="3"/>
  <c r="E123" i="3"/>
  <c r="C123" i="3"/>
  <c r="G111" i="3"/>
  <c r="E111" i="3"/>
  <c r="C111" i="3"/>
  <c r="G105" i="3"/>
  <c r="E105" i="3"/>
  <c r="C105" i="3"/>
  <c r="G86" i="3"/>
  <c r="E86" i="3"/>
  <c r="C86" i="3"/>
  <c r="G76" i="3"/>
  <c r="E76" i="3"/>
  <c r="C76" i="3"/>
  <c r="G52" i="3"/>
  <c r="E52" i="3"/>
  <c r="C52" i="3"/>
  <c r="G29" i="3"/>
  <c r="E29" i="3"/>
  <c r="C29" i="3"/>
  <c r="M47" i="2"/>
  <c r="K47" i="2"/>
  <c r="K134" i="2"/>
  <c r="G134" i="2"/>
  <c r="O129" i="2"/>
  <c r="O128" i="2"/>
  <c r="O127" i="2"/>
  <c r="K125" i="2"/>
  <c r="K131" i="2" s="1"/>
  <c r="G125" i="2"/>
  <c r="G131" i="2" s="1"/>
  <c r="A125" i="2"/>
  <c r="A131" i="2" s="1"/>
  <c r="O123" i="2"/>
  <c r="O122" i="2"/>
  <c r="O121" i="2"/>
  <c r="C125" i="2"/>
  <c r="C131" i="2" s="1"/>
  <c r="M109" i="2"/>
  <c r="K109" i="2"/>
  <c r="I109" i="2"/>
  <c r="G109" i="2"/>
  <c r="O107" i="2"/>
  <c r="O106" i="2"/>
  <c r="O105" i="2"/>
  <c r="O104" i="2"/>
  <c r="O96" i="2"/>
  <c r="O95" i="2"/>
  <c r="O94" i="2"/>
  <c r="O93" i="2"/>
  <c r="O92" i="2"/>
  <c r="O70" i="2"/>
  <c r="O69" i="2"/>
  <c r="O68" i="2"/>
  <c r="M57" i="2"/>
  <c r="K57" i="2"/>
  <c r="M56" i="2"/>
  <c r="K56" i="2"/>
  <c r="M55" i="2"/>
  <c r="K55" i="2"/>
  <c r="M54" i="2"/>
  <c r="K54" i="2"/>
  <c r="M53" i="2"/>
  <c r="K53" i="2"/>
  <c r="M52" i="2"/>
  <c r="K52" i="2"/>
  <c r="M51" i="2"/>
  <c r="K51" i="2"/>
  <c r="M50" i="2"/>
  <c r="K50" i="2"/>
  <c r="M49" i="2"/>
  <c r="K49" i="2"/>
  <c r="M48" i="2"/>
  <c r="K48" i="2"/>
  <c r="M26" i="2"/>
  <c r="K26" i="2"/>
  <c r="M25" i="2"/>
  <c r="K25" i="2"/>
  <c r="M24" i="2"/>
  <c r="K24" i="2"/>
  <c r="M23" i="2"/>
  <c r="K23" i="2"/>
  <c r="M22" i="2"/>
  <c r="K22" i="2"/>
  <c r="M21" i="2"/>
  <c r="K21" i="2"/>
  <c r="M20" i="2"/>
  <c r="K20" i="2"/>
  <c r="M19" i="2"/>
  <c r="K19" i="2"/>
  <c r="M18" i="2"/>
  <c r="K18" i="2"/>
  <c r="M17" i="2"/>
  <c r="K17" i="2"/>
  <c r="M16" i="2"/>
  <c r="K16" i="2"/>
  <c r="M15" i="2"/>
  <c r="K15" i="2"/>
  <c r="G163" i="3" l="1"/>
  <c r="E159" i="3"/>
  <c r="G164" i="3"/>
  <c r="C159" i="3"/>
  <c r="G166" i="3"/>
  <c r="G159" i="3"/>
  <c r="O109" i="2"/>
  <c r="O134" i="2"/>
  <c r="O125" i="2"/>
  <c r="G136" i="2"/>
  <c r="I129" i="2" s="1"/>
  <c r="K136" i="2"/>
  <c r="O131" i="2"/>
  <c r="O79" i="2"/>
  <c r="O78" i="2"/>
  <c r="O86" i="2"/>
  <c r="O85" i="2"/>
  <c r="O82" i="2"/>
  <c r="O81" i="2"/>
  <c r="O80" i="2"/>
  <c r="O84" i="2"/>
  <c r="G167" i="3" l="1"/>
  <c r="I125" i="2"/>
  <c r="I128" i="2"/>
  <c r="G168" i="3"/>
  <c r="I127" i="2"/>
  <c r="I134" i="2"/>
  <c r="I136" i="2" s="1"/>
  <c r="M134" i="2"/>
  <c r="M127" i="2"/>
  <c r="O136" i="2"/>
  <c r="M125" i="2"/>
  <c r="M129" i="2"/>
  <c r="M128" i="2"/>
  <c r="O88" i="2"/>
  <c r="R56" i="1"/>
  <c r="R50" i="1"/>
  <c r="M136" i="2" l="1"/>
  <c r="AC61" i="1"/>
  <c r="F61" i="1" s="1"/>
  <c r="AA61" i="1"/>
  <c r="D61" i="1" s="1"/>
  <c r="AC60" i="1"/>
  <c r="F60" i="1" s="1"/>
  <c r="AA60" i="1"/>
  <c r="D60" i="1" s="1"/>
  <c r="AC59" i="1"/>
  <c r="F59" i="1" s="1"/>
  <c r="AA59" i="1"/>
  <c r="D59" i="1" s="1"/>
  <c r="AC58" i="1"/>
  <c r="F58" i="1" s="1"/>
  <c r="AA58" i="1"/>
  <c r="D58" i="1" s="1"/>
  <c r="AC57" i="1"/>
  <c r="F57" i="1" s="1"/>
  <c r="AA57" i="1"/>
  <c r="D57" i="1" s="1"/>
  <c r="AC56" i="1"/>
  <c r="F56" i="1" s="1"/>
  <c r="AA56" i="1"/>
  <c r="D56" i="1" s="1"/>
  <c r="AC55" i="1"/>
  <c r="F55" i="1" s="1"/>
  <c r="AA55" i="1"/>
  <c r="D55" i="1" s="1"/>
  <c r="AC54" i="1"/>
  <c r="F54" i="1" s="1"/>
  <c r="AA54" i="1"/>
  <c r="D54" i="1" s="1"/>
  <c r="AC53" i="1"/>
  <c r="F53" i="1" s="1"/>
  <c r="AA53" i="1"/>
  <c r="D53" i="1" s="1"/>
  <c r="AC52" i="1"/>
  <c r="F52" i="1" s="1"/>
  <c r="AA52" i="1"/>
  <c r="D52" i="1" s="1"/>
  <c r="AC51" i="1"/>
  <c r="F51" i="1" s="1"/>
  <c r="AA51" i="1"/>
  <c r="D51" i="1" s="1"/>
  <c r="AC50" i="1"/>
  <c r="F50" i="1" s="1"/>
  <c r="AA50" i="1"/>
  <c r="D50" i="1" s="1"/>
  <c r="AC49" i="1"/>
  <c r="F49" i="1" s="1"/>
  <c r="AA49" i="1"/>
  <c r="D49" i="1" s="1"/>
  <c r="AC48" i="1"/>
  <c r="F48" i="1" s="1"/>
  <c r="AA48" i="1"/>
  <c r="D48" i="1" s="1"/>
  <c r="AC44" i="1"/>
  <c r="F44" i="1" s="1"/>
  <c r="AA44" i="1"/>
  <c r="D44" i="1" s="1"/>
  <c r="AC43" i="1"/>
  <c r="F43" i="1" s="1"/>
  <c r="AA43" i="1"/>
  <c r="D43" i="1" s="1"/>
  <c r="AC42" i="1"/>
  <c r="F42" i="1" s="1"/>
  <c r="AA42" i="1"/>
  <c r="D42" i="1" s="1"/>
  <c r="AC41" i="1"/>
  <c r="F41" i="1" s="1"/>
  <c r="AA41" i="1"/>
  <c r="D41" i="1" s="1"/>
  <c r="AC40" i="1"/>
  <c r="F40" i="1" s="1"/>
  <c r="AA40" i="1"/>
  <c r="D40" i="1" s="1"/>
  <c r="AC39" i="1"/>
  <c r="F39" i="1" s="1"/>
  <c r="AA39" i="1"/>
  <c r="D39" i="1" s="1"/>
  <c r="AC38" i="1"/>
  <c r="F38" i="1" s="1"/>
  <c r="AA38" i="1"/>
  <c r="D38" i="1" s="1"/>
  <c r="AC37" i="1"/>
  <c r="F37" i="1" s="1"/>
  <c r="AA37" i="1"/>
  <c r="D37" i="1" s="1"/>
  <c r="AC36" i="1"/>
  <c r="F36" i="1" s="1"/>
  <c r="AA36" i="1"/>
  <c r="D36" i="1" s="1"/>
  <c r="AC35" i="1"/>
  <c r="F35" i="1" s="1"/>
  <c r="AA35" i="1"/>
  <c r="D35" i="1" s="1"/>
  <c r="AC34" i="1"/>
  <c r="F34" i="1" s="1"/>
  <c r="AA34" i="1"/>
  <c r="D34" i="1" s="1"/>
  <c r="AC33" i="1"/>
  <c r="F33" i="1" s="1"/>
  <c r="AA33" i="1"/>
  <c r="D33" i="1" s="1"/>
  <c r="AC29" i="1"/>
  <c r="F29" i="1" s="1"/>
  <c r="AA29" i="1"/>
  <c r="D29" i="1" s="1"/>
  <c r="AC28" i="1"/>
  <c r="F28" i="1" s="1"/>
  <c r="AA28" i="1"/>
  <c r="D28" i="1" s="1"/>
  <c r="AC27" i="1"/>
  <c r="F27" i="1" s="1"/>
  <c r="AA27" i="1"/>
  <c r="D27" i="1" s="1"/>
  <c r="AC26" i="1"/>
  <c r="F26" i="1" s="1"/>
  <c r="AA26" i="1"/>
  <c r="D26" i="1" s="1"/>
  <c r="AC25" i="1"/>
  <c r="F25" i="1" s="1"/>
  <c r="AA25" i="1"/>
  <c r="D25" i="1" s="1"/>
  <c r="AC24" i="1"/>
  <c r="F24" i="1" s="1"/>
  <c r="AA24" i="1"/>
  <c r="D24" i="1" s="1"/>
  <c r="AC23" i="1"/>
  <c r="F23" i="1" s="1"/>
  <c r="AA23" i="1"/>
  <c r="D23" i="1" s="1"/>
  <c r="AC22" i="1"/>
  <c r="F22" i="1" s="1"/>
  <c r="AA22" i="1"/>
  <c r="D22" i="1" s="1"/>
  <c r="AC21" i="1"/>
  <c r="F21" i="1" s="1"/>
  <c r="AA21" i="1"/>
  <c r="D21" i="1" s="1"/>
  <c r="AC20" i="1"/>
  <c r="F20" i="1" s="1"/>
  <c r="AA20" i="1"/>
  <c r="D20" i="1" s="1"/>
  <c r="AC19" i="1"/>
  <c r="F19" i="1" s="1"/>
  <c r="AA19" i="1"/>
  <c r="D19" i="1" s="1"/>
  <c r="AC18" i="1"/>
  <c r="F18" i="1" s="1"/>
  <c r="AA18" i="1"/>
  <c r="D18" i="1" s="1"/>
  <c r="AC17" i="1"/>
  <c r="F17" i="1" s="1"/>
  <c r="AA17" i="1"/>
  <c r="D17" i="1" s="1"/>
  <c r="P21" i="1"/>
  <c r="R21" i="1"/>
  <c r="P26" i="1"/>
  <c r="R26" i="1"/>
  <c r="R33" i="1" l="1"/>
  <c r="P33" i="1"/>
  <c r="R36" i="1"/>
  <c r="P36" i="1"/>
  <c r="L40" i="1"/>
  <c r="L17" i="1"/>
  <c r="R95" i="1"/>
  <c r="P95" i="1"/>
  <c r="R94" i="1"/>
  <c r="P94" i="1"/>
  <c r="R93" i="1"/>
  <c r="P93" i="1"/>
  <c r="R92" i="1"/>
  <c r="P92" i="1"/>
  <c r="R91" i="1"/>
  <c r="P91" i="1"/>
  <c r="R90" i="1"/>
  <c r="P90" i="1"/>
  <c r="R89" i="1"/>
  <c r="P89" i="1"/>
  <c r="R88" i="1"/>
  <c r="P88" i="1"/>
  <c r="R87" i="1"/>
  <c r="P87" i="1"/>
  <c r="R86" i="1"/>
  <c r="P86" i="1"/>
  <c r="N63" i="1"/>
  <c r="A63" i="1"/>
  <c r="R61" i="1"/>
  <c r="P61" i="1"/>
  <c r="R60" i="1"/>
  <c r="P60" i="1"/>
  <c r="R59" i="1"/>
  <c r="P59" i="1"/>
  <c r="R58" i="1"/>
  <c r="P58" i="1"/>
  <c r="R57" i="1"/>
  <c r="P57" i="1"/>
  <c r="P56" i="1"/>
  <c r="R55" i="1"/>
  <c r="P55" i="1"/>
  <c r="R54" i="1"/>
  <c r="P54" i="1"/>
  <c r="R53" i="1"/>
  <c r="P53" i="1"/>
  <c r="R52" i="1"/>
  <c r="P52" i="1"/>
  <c r="R51" i="1"/>
  <c r="P51" i="1"/>
  <c r="P50" i="1"/>
  <c r="R49" i="1"/>
  <c r="P49" i="1"/>
  <c r="R48" i="1"/>
  <c r="P48" i="1"/>
  <c r="R44" i="1"/>
  <c r="P44" i="1"/>
  <c r="R43" i="1"/>
  <c r="P43" i="1"/>
  <c r="R42" i="1"/>
  <c r="P42" i="1"/>
  <c r="R41" i="1"/>
  <c r="P41" i="1"/>
  <c r="R39" i="1"/>
  <c r="P39" i="1"/>
  <c r="R38" i="1"/>
  <c r="P38" i="1"/>
  <c r="R37" i="1"/>
  <c r="P37" i="1"/>
  <c r="R35" i="1"/>
  <c r="P35" i="1"/>
  <c r="R34" i="1"/>
  <c r="P34" i="1"/>
  <c r="R29" i="1"/>
  <c r="P29" i="1"/>
  <c r="R28" i="1"/>
  <c r="P28" i="1"/>
  <c r="R27" i="1"/>
  <c r="P27" i="1"/>
  <c r="R25" i="1"/>
  <c r="P25" i="1"/>
  <c r="R24" i="1"/>
  <c r="P24" i="1"/>
  <c r="R23" i="1"/>
  <c r="P23" i="1"/>
  <c r="R22" i="1"/>
  <c r="P22" i="1"/>
  <c r="R20" i="1"/>
  <c r="P20" i="1"/>
  <c r="R19" i="1"/>
  <c r="P19" i="1"/>
  <c r="R18" i="1"/>
  <c r="P18" i="1"/>
  <c r="R17" i="1"/>
  <c r="P17" i="1"/>
  <c r="N10" i="1"/>
  <c r="R40" i="1" l="1"/>
  <c r="P40" i="1"/>
  <c r="L63" i="1"/>
  <c r="L65" i="1" s="1"/>
  <c r="L84" i="1" s="1"/>
  <c r="N65" i="1"/>
  <c r="N84" i="1" s="1"/>
  <c r="P63" i="1" l="1"/>
  <c r="P65" i="1" s="1"/>
  <c r="R84" i="1"/>
  <c r="R65" i="1"/>
  <c r="T128" i="1" s="1"/>
  <c r="P84" i="1"/>
  <c r="P85" i="1"/>
  <c r="R85" i="1"/>
</calcChain>
</file>

<file path=xl/sharedStrings.xml><?xml version="1.0" encoding="utf-8"?>
<sst xmlns="http://schemas.openxmlformats.org/spreadsheetml/2006/main" count="786" uniqueCount="275">
  <si>
    <t>Add a column to the far right for the current year. Then update the years of service at the top of the columns to increase by 1 additional year of experience (all appropriate cells in that column read that number).  The formulas will add the years since 2002-03 to calculate the total years of service.  New employees' years of experience for the current year should be included in a column for the new year.</t>
  </si>
  <si>
    <t>Additional Years of Service:</t>
  </si>
  <si>
    <t>Years of Service Schedule</t>
  </si>
  <si>
    <t>Total</t>
  </si>
  <si>
    <t>Additional</t>
  </si>
  <si>
    <t>Excess of</t>
  </si>
  <si>
    <t>Percentage</t>
  </si>
  <si>
    <t>Years</t>
  </si>
  <si>
    <t>Years of</t>
  </si>
  <si>
    <t>Hours</t>
  </si>
  <si>
    <t>At</t>
  </si>
  <si>
    <t>Related</t>
  </si>
  <si>
    <t>Degrees</t>
  </si>
  <si>
    <t>Beyond</t>
  </si>
  <si>
    <t>Salaries</t>
  </si>
  <si>
    <t>Name</t>
  </si>
  <si>
    <t>Service</t>
  </si>
  <si>
    <t>Obtained</t>
  </si>
  <si>
    <t>Degree</t>
  </si>
  <si>
    <t>Salary</t>
  </si>
  <si>
    <t>unknown</t>
  </si>
  <si>
    <t>Total Full Time Faculty</t>
  </si>
  <si>
    <t>Ave. =</t>
  </si>
  <si>
    <t>To Do Once Finished:</t>
  </si>
  <si>
    <t>a separate chart for US) on a bar graph.  This will allow us to visually see how wide the gaps are by division.</t>
  </si>
  <si>
    <t>Gap Between</t>
  </si>
  <si>
    <t>Salary Pool</t>
  </si>
  <si>
    <t>(in addition</t>
  </si>
  <si>
    <t xml:space="preserve">to step </t>
  </si>
  <si>
    <t>Pool</t>
  </si>
  <si>
    <t>increase) ^</t>
  </si>
  <si>
    <t>2012-13 Average =</t>
  </si>
  <si>
    <t>2011-12 Average =</t>
  </si>
  <si>
    <t>2010-11 Average =</t>
  </si>
  <si>
    <t>**</t>
  </si>
  <si>
    <t>*</t>
  </si>
  <si>
    <t>^</t>
  </si>
  <si>
    <t xml:space="preserve">teachers actually receive a double increase - the raise AND the step increase.  In years with no raise, they still receive a pay increase, as they </t>
  </si>
  <si>
    <t>receive the step increase for an additional year of experience.</t>
  </si>
  <si>
    <t xml:space="preserve">** </t>
  </si>
  <si>
    <t>2013-14 Average =</t>
  </si>
  <si>
    <t>Current Year</t>
  </si>
  <si>
    <t>(Paste Special Current Year)</t>
  </si>
  <si>
    <t>Previous Year</t>
  </si>
  <si>
    <t>When copying over to next year do FILE SAVE AS and change year to next year.  This will preserve the formatting.  DO NOT do file Copy.</t>
  </si>
  <si>
    <t>Average</t>
  </si>
  <si>
    <t>Full-Time Faculty - Lower School</t>
  </si>
  <si>
    <t>Full-Time Faculty - Middle School</t>
  </si>
  <si>
    <t>Full-Time Faculty - Upper School</t>
  </si>
  <si>
    <t xml:space="preserve">as a % of Corresponding </t>
  </si>
  <si>
    <t>Teacher</t>
  </si>
  <si>
    <t>Give Head of School copy and highlight those above 95% and below 75%</t>
  </si>
  <si>
    <t>Salary Comparision with NAIS SE Mean salaries</t>
  </si>
  <si>
    <t>(100% of NAIS SE Average = 50% of NAIS SE salaries -</t>
  </si>
  <si>
    <t>less than 100% means bottom half of NAIS SE salaries)</t>
  </si>
  <si>
    <t>Mean as</t>
  </si>
  <si>
    <t>Mean</t>
  </si>
  <si>
    <t xml:space="preserve">a % of </t>
  </si>
  <si>
    <t>Reported</t>
  </si>
  <si>
    <t>NAIS SE</t>
  </si>
  <si>
    <t>to NAIS</t>
  </si>
  <si>
    <t>Change</t>
  </si>
  <si>
    <t>Since</t>
  </si>
  <si>
    <t>Full Time Faculty Salaries</t>
  </si>
  <si>
    <t>Highest</t>
  </si>
  <si>
    <t>Median</t>
  </si>
  <si>
    <t>Lowest</t>
  </si>
  <si>
    <t>Experience Range of Full Time Faculty</t>
  </si>
  <si>
    <t>Faculty</t>
  </si>
  <si>
    <t>Headcount</t>
  </si>
  <si>
    <t>Allocation</t>
  </si>
  <si>
    <t>1 - 5 Years</t>
  </si>
  <si>
    <t>6 - 10 Years</t>
  </si>
  <si>
    <t>11 - 15 Years</t>
  </si>
  <si>
    <t>16 - 20 Years</t>
  </si>
  <si>
    <t>21 - 25 Years</t>
  </si>
  <si>
    <t>26-30 Years</t>
  </si>
  <si>
    <t>31-35 Years</t>
  </si>
  <si>
    <t>36-40 Years</t>
  </si>
  <si>
    <t>41 + Years</t>
  </si>
  <si>
    <t>Mean Salary of Teachers by Experience</t>
  </si>
  <si>
    <t>21 -25 Years</t>
  </si>
  <si>
    <t>26 - 30 Years</t>
  </si>
  <si>
    <t>31 - 35 Years</t>
  </si>
  <si>
    <t>36 - 40 Years</t>
  </si>
  <si>
    <t>40 + Years</t>
  </si>
  <si>
    <t>FTE Headcount Analysis (Full Time and Part Time)</t>
  </si>
  <si>
    <t>Teaching Duties</t>
  </si>
  <si>
    <t>Instructional Support Duties</t>
  </si>
  <si>
    <t>Administrative Duties</t>
  </si>
  <si>
    <t>Other Duties</t>
  </si>
  <si>
    <t>Instructional Support</t>
  </si>
  <si>
    <t>Administration</t>
  </si>
  <si>
    <t>Payroll Schedule Summary</t>
  </si>
  <si>
    <t>% Change in</t>
  </si>
  <si>
    <t>Total Dollars</t>
  </si>
  <si>
    <t>Lower School</t>
  </si>
  <si>
    <t>Middle School</t>
  </si>
  <si>
    <t>Upper School</t>
  </si>
  <si>
    <t xml:space="preserve">   Total Faculty</t>
  </si>
  <si>
    <t>Facilities Management</t>
  </si>
  <si>
    <t xml:space="preserve">  Total Salaries</t>
  </si>
  <si>
    <t>Stipend Work</t>
  </si>
  <si>
    <t xml:space="preserve">Aftercare, </t>
  </si>
  <si>
    <t>Athletic, Other</t>
  </si>
  <si>
    <t>Total Budgeted Salaries</t>
  </si>
  <si>
    <t>Instructions -</t>
  </si>
  <si>
    <t>- update info on NAIS SE mean salaries by obtaining info from NAIS website - Research and Statistics - National Tables at a Glance</t>
  </si>
  <si>
    <t>Males</t>
  </si>
  <si>
    <t>FTE</t>
  </si>
  <si>
    <t>PE</t>
  </si>
  <si>
    <t>4K</t>
  </si>
  <si>
    <t>LS Chinese</t>
  </si>
  <si>
    <t>3K</t>
  </si>
  <si>
    <t>1st</t>
  </si>
  <si>
    <t>LS Music</t>
  </si>
  <si>
    <t>4th</t>
  </si>
  <si>
    <t>3rd</t>
  </si>
  <si>
    <t>LS Art</t>
  </si>
  <si>
    <t>2nd</t>
  </si>
  <si>
    <t>Science</t>
  </si>
  <si>
    <t>5K</t>
  </si>
  <si>
    <t>Robotics</t>
  </si>
  <si>
    <t>Music</t>
  </si>
  <si>
    <t>Art</t>
  </si>
  <si>
    <t>English / History</t>
  </si>
  <si>
    <t>English</t>
  </si>
  <si>
    <t xml:space="preserve">Latin </t>
  </si>
  <si>
    <t>History</t>
  </si>
  <si>
    <t>Lang. Arts</t>
  </si>
  <si>
    <t>Math</t>
  </si>
  <si>
    <t xml:space="preserve">History </t>
  </si>
  <si>
    <t>Spanish</t>
  </si>
  <si>
    <t>Drama</t>
  </si>
  <si>
    <t>US History</t>
  </si>
  <si>
    <t>For Lang</t>
  </si>
  <si>
    <t>Remedial Specialists</t>
  </si>
  <si>
    <t>LL</t>
  </si>
  <si>
    <t>LC</t>
  </si>
  <si>
    <t>3K Assistant</t>
  </si>
  <si>
    <t>Robotics / AC</t>
  </si>
  <si>
    <t>IB and Innovation Lab</t>
  </si>
  <si>
    <t>Weight Training</t>
  </si>
  <si>
    <t>Photographer</t>
  </si>
  <si>
    <t>Aftercare</t>
  </si>
  <si>
    <t>Perm Sub</t>
  </si>
  <si>
    <t>Computer Lab</t>
  </si>
  <si>
    <t>Choir</t>
  </si>
  <si>
    <t>Director of Soccer</t>
  </si>
  <si>
    <t>Guidance Counselor</t>
  </si>
  <si>
    <t>Vistas</t>
  </si>
  <si>
    <t>Health Staff</t>
  </si>
  <si>
    <t>Nurse</t>
  </si>
  <si>
    <t>Clerical</t>
  </si>
  <si>
    <t>MS Secretary</t>
  </si>
  <si>
    <t>US Secretary</t>
  </si>
  <si>
    <t>Receptionist</t>
  </si>
  <si>
    <t>Development</t>
  </si>
  <si>
    <t>Head Secretary</t>
  </si>
  <si>
    <t>Student Billing Coordinator</t>
  </si>
  <si>
    <t>LS Secretary</t>
  </si>
  <si>
    <t>Other</t>
  </si>
  <si>
    <t>Asst. Bus. Mgr.</t>
  </si>
  <si>
    <t>Asst. Admissions Director</t>
  </si>
  <si>
    <t>AFD</t>
  </si>
  <si>
    <t>HR &amp; AP</t>
  </si>
  <si>
    <t>PR</t>
  </si>
  <si>
    <t>Communications</t>
  </si>
  <si>
    <t>Website</t>
  </si>
  <si>
    <t>Headmaster</t>
  </si>
  <si>
    <t>Business Manager</t>
  </si>
  <si>
    <t>Director of Development</t>
  </si>
  <si>
    <t>Director of Admissions</t>
  </si>
  <si>
    <t>LS Head</t>
  </si>
  <si>
    <t>MS Head</t>
  </si>
  <si>
    <t>US Head</t>
  </si>
  <si>
    <t>Facilities &amp; Technology</t>
  </si>
  <si>
    <t>AD</t>
  </si>
  <si>
    <t>Library</t>
  </si>
  <si>
    <t>Maintenance</t>
  </si>
  <si>
    <t>Trainer</t>
  </si>
  <si>
    <t>Summary</t>
  </si>
  <si>
    <t>= Teacher Duties</t>
  </si>
  <si>
    <t>= Instructional</t>
  </si>
  <si>
    <t>= Administration</t>
  </si>
  <si>
    <t>= Other</t>
  </si>
  <si>
    <t>Employee</t>
  </si>
  <si>
    <t>Sample School</t>
  </si>
  <si>
    <t>= employees whose salary is 95% or higher of Public School District</t>
  </si>
  <si>
    <t>= employees whose salary is 75% or less of Public School District</t>
  </si>
  <si>
    <t>Sample</t>
  </si>
  <si>
    <t>School</t>
  </si>
  <si>
    <t>Public School</t>
  </si>
  <si>
    <t>Public</t>
  </si>
  <si>
    <t>Over Sample</t>
  </si>
  <si>
    <t>of Public</t>
  </si>
  <si>
    <t>Salaries Paid</t>
  </si>
  <si>
    <t>by Sample</t>
  </si>
  <si>
    <t>Instructions:  Each year, obtain the salary listings from Public Schools and update this chart.  Before updating the chart, Copy / Paste Special columns D &amp; F into W &amp; Y.  to reflect the new year's data.  This will automatically update columns AA &amp; AC to reflect the current years totals.  This is necessary because as you update the faculty and their salaries and their Public School comparisons for this year, the formulas will automatically change, so it is important to Copy / Paste Special last year's figures before you start updating for the new year.  Also update the Sample School salary as a % of Public School calculation to read off of the correct year.  To update the chart, remove former faculty and add new full time faculty.  Tie this printout to the salary listing and to NAIS totals for FT faculty.</t>
  </si>
  <si>
    <t>Every other year (even numbered years) send full time faculty  their current years of service and degree and hours and have them verify it / update it.  Before sending it out,</t>
  </si>
  <si>
    <t>update it for the current year of experience.  Verify the information before doing the comparision with Public School</t>
  </si>
  <si>
    <t xml:space="preserve">Plot Sample School salary vs. Public School salary by person by division (i.e. do a chart of LS, a separate chart for MS, </t>
  </si>
  <si>
    <t xml:space="preserve">Assumption: Years of service are per NAIS instructions, which says to include current year as 1 full year.  Public School shows beginner </t>
  </si>
  <si>
    <t>with 0 years.  Therefore, I decrease the years of experience on this chart by 1 year to do the comparison with Public School.</t>
  </si>
  <si>
    <t xml:space="preserve">Stipends paid to teachers (included per NAIS instructions) are EXCLUDED from Public School comparision because the Public School pays </t>
  </si>
  <si>
    <t>for additional responsibilites.  Thus, the mean faculty salary for NAIS is different than the mean faculty salary for comparision to Public School.</t>
  </si>
  <si>
    <t>Salary Analysis - Sample School as compared to Public School District</t>
  </si>
  <si>
    <t>2014-15 Average =</t>
  </si>
  <si>
    <t>2015-16 Average =</t>
  </si>
  <si>
    <t>2016-17 Average =</t>
  </si>
  <si>
    <t xml:space="preserve">School and </t>
  </si>
  <si>
    <t>Paid by</t>
  </si>
  <si>
    <t>Gap</t>
  </si>
  <si>
    <t>Between</t>
  </si>
  <si>
    <t xml:space="preserve">of Public </t>
  </si>
  <si>
    <t>School Salaries</t>
  </si>
  <si>
    <t xml:space="preserve">an additional year of experience.  </t>
  </si>
  <si>
    <t>Faculty Salaries as a Percentage of Public School, Grouped by Percentage Bands</t>
  </si>
  <si>
    <t>Average Sample School FT Faculty Salary</t>
  </si>
  <si>
    <t xml:space="preserve">Public School Salary = </t>
  </si>
  <si>
    <t>(from NAIS DASL Salary Survey, Sample Salary Schedule, and Comparision of Salaries with Public School)</t>
  </si>
  <si>
    <t>Salary Comparision with Public School (stipends EXCLUDED hence difference from NAIS mean figures)</t>
  </si>
  <si>
    <t>Public School uses a salary scale that provides for an automatic increase with each additional year of experience.  Thus, in years when they give raises,</t>
  </si>
  <si>
    <t xml:space="preserve">Public School uses a salary scale that provides for an automatic increase with each additional year of experience.  Thus, in years </t>
  </si>
  <si>
    <t xml:space="preserve">when they give raises, teachers actually receive a double increase - the raise AND the step increase.  In years with no raise, they </t>
  </si>
  <si>
    <t>still receive a pay increase, as they receive the step increase for an additional year of experience.</t>
  </si>
  <si>
    <t xml:space="preserve">received larger than normal raises, aimed specifically at narrowing the pay inequity.  Second, the Public School froze </t>
  </si>
  <si>
    <t>School and</t>
  </si>
  <si>
    <t>School as</t>
  </si>
  <si>
    <t>- copy info from Public School Salary Comparision schedule in Payroll Folder</t>
  </si>
  <si>
    <t>- obtain info from NAIS DASL Survey submitted in the fall</t>
  </si>
  <si>
    <t>NAIS DASL Survey</t>
  </si>
  <si>
    <t>Pd by School</t>
  </si>
  <si>
    <t xml:space="preserve">(16-17 = 21 Sample School faculty are above the </t>
  </si>
  <si>
    <t xml:space="preserve">Public School average and 18 are below the Public </t>
  </si>
  <si>
    <t>School average)</t>
  </si>
  <si>
    <t>2019-20</t>
  </si>
  <si>
    <t>2018-19</t>
  </si>
  <si>
    <t>2017-18 Average =</t>
  </si>
  <si>
    <t>2018-19 Average =</t>
  </si>
  <si>
    <t>2019-20 Average =</t>
  </si>
  <si>
    <t>BS</t>
  </si>
  <si>
    <t>BA</t>
  </si>
  <si>
    <t>MED</t>
  </si>
  <si>
    <t>MA</t>
  </si>
  <si>
    <t>MGD</t>
  </si>
  <si>
    <t>MM</t>
  </si>
  <si>
    <t>MFA</t>
  </si>
  <si>
    <t>MAT</t>
  </si>
  <si>
    <t>18 +</t>
  </si>
  <si>
    <t>40+</t>
  </si>
  <si>
    <t>MA, BFA</t>
  </si>
  <si>
    <t>36+</t>
  </si>
  <si>
    <t>PHD</t>
  </si>
  <si>
    <t>MBA, MA</t>
  </si>
  <si>
    <t>Unknown</t>
  </si>
  <si>
    <t>MA, MED</t>
  </si>
  <si>
    <t>15+</t>
  </si>
  <si>
    <t>MS, MAT</t>
  </si>
  <si>
    <t>2020-21</t>
  </si>
  <si>
    <t>2020-21 Average =</t>
  </si>
  <si>
    <t xml:space="preserve">The variance with Public School narrowed significantly for 2012-13 for several reasons.  First, Sample School employees received larger than normal raises, </t>
  </si>
  <si>
    <t xml:space="preserve">aimed specifically at narrowing the pay inequity.  Second, the Public School froze its salaries for 2012-13, other than the raises dictated by the scale for </t>
  </si>
  <si>
    <t>[-------- 2020 - 21 ----------]</t>
  </si>
  <si>
    <t>20-21</t>
  </si>
  <si>
    <t>2021-22 Salary Information</t>
  </si>
  <si>
    <t>2021-22</t>
  </si>
  <si>
    <t>Comparative Salary Information - 2021-22</t>
  </si>
  <si>
    <t>2021-22 Average =</t>
  </si>
  <si>
    <t xml:space="preserve">The variance with Public School narrowed significantly for 2013-14 for several reasons.  First, Sample School employees </t>
  </si>
  <si>
    <t xml:space="preserve">its salaries for 2013-14, other than the raises dictated by the scale for an additional year of experience.  </t>
  </si>
  <si>
    <t>[-------- 2021 - 22 ----------]</t>
  </si>
  <si>
    <t>21-22</t>
  </si>
  <si>
    <t>Staff Classification   2021-22</t>
  </si>
  <si>
    <t>Staffing Breakout - 2021-22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</si>
</sst>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1" formatCode="_(* #,##0_);_(* \(#,##0\);_(* &quot;-&quot;_);_(@_)"/>
    <numFmt numFmtId="43" formatCode="_(* #,##0.00_);_(* \(#,##0.00\);_(* &quot;-&quot;??_);_(@_)"/>
    <numFmt numFmtId="164" formatCode="0.0%"/>
    <numFmt numFmtId="165" formatCode="_(* #,##0_);_(* \(#,##0\);_(* &quot;-&quot;??_);_(@_)"/>
    <numFmt numFmtId="166" formatCode="m/d"/>
  </numFmts>
  <fonts count="16" x14ac:knownFonts="1">
    <font>
      <sz val="11"/>
      <color theme="1"/>
      <name val="Calibri"/>
      <family val="2"/>
      <scheme val="minor"/>
    </font>
    <font>
      <sz val="11"/>
      <color theme="1"/>
      <name val="Calibri"/>
      <family val="2"/>
      <scheme val="minor"/>
    </font>
    <font>
      <sz val="10"/>
      <color indexed="8"/>
      <name val="Arial"/>
      <family val="2"/>
    </font>
    <font>
      <sz val="9"/>
      <color indexed="8"/>
      <name val="MS Serif"/>
    </font>
    <font>
      <i/>
      <sz val="10"/>
      <color indexed="8"/>
      <name val="Arial"/>
      <family val="2"/>
    </font>
    <font>
      <b/>
      <i/>
      <sz val="10"/>
      <color indexed="8"/>
      <name val="Arial"/>
      <family val="2"/>
    </font>
    <font>
      <sz val="9"/>
      <color indexed="8"/>
      <name val="Arial"/>
      <family val="2"/>
    </font>
    <font>
      <b/>
      <sz val="10"/>
      <color indexed="8"/>
      <name val="Arial"/>
      <family val="2"/>
    </font>
    <font>
      <i/>
      <sz val="9"/>
      <color indexed="8"/>
      <name val="Arial"/>
      <family val="2"/>
    </font>
    <font>
      <sz val="10"/>
      <name val="Arial"/>
      <family val="2"/>
    </font>
    <font>
      <b/>
      <i/>
      <sz val="10"/>
      <name val="Arial"/>
      <family val="2"/>
    </font>
    <font>
      <sz val="10"/>
      <color indexed="8"/>
      <name val="helv"/>
    </font>
    <font>
      <sz val="11"/>
      <color theme="1"/>
      <name val="Arial"/>
      <family val="2"/>
    </font>
    <font>
      <sz val="10"/>
      <color theme="1"/>
      <name val="Arial"/>
      <family val="2"/>
    </font>
    <font>
      <i/>
      <sz val="10"/>
      <name val="Arial"/>
      <family val="2"/>
    </font>
    <font>
      <u/>
      <sz val="10"/>
      <name val="Arial"/>
      <family val="2"/>
    </font>
  </fonts>
  <fills count="5">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theme="4" tint="0.79998168889431442"/>
        <bgColor indexed="64"/>
      </patternFill>
    </fill>
  </fills>
  <borders count="4">
    <border>
      <left/>
      <right/>
      <top/>
      <bottom/>
      <diagonal/>
    </border>
    <border>
      <left/>
      <right/>
      <top/>
      <bottom style="thin">
        <color indexed="64"/>
      </bottom>
      <diagonal/>
    </border>
    <border>
      <left/>
      <right/>
      <top style="thin">
        <color indexed="64"/>
      </top>
      <bottom style="double">
        <color indexed="64"/>
      </bottom>
      <diagonal/>
    </border>
    <border>
      <left/>
      <right/>
      <top/>
      <bottom style="double">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191">
    <xf numFmtId="0" fontId="0" fillId="0" borderId="0" xfId="0"/>
    <xf numFmtId="0" fontId="2" fillId="0" borderId="0" xfId="0" applyFont="1" applyAlignment="1">
      <alignment vertical="top"/>
    </xf>
    <xf numFmtId="38" fontId="2" fillId="0" borderId="0" xfId="1" applyNumberFormat="1" applyFont="1" applyAlignment="1">
      <alignment vertical="top"/>
    </xf>
    <xf numFmtId="0" fontId="3" fillId="0" borderId="0" xfId="0" applyFont="1" applyAlignment="1">
      <alignment vertical="top"/>
    </xf>
    <xf numFmtId="38" fontId="2" fillId="2" borderId="0" xfId="1" applyNumberFormat="1" applyFont="1" applyFill="1" applyAlignment="1">
      <alignment vertical="top"/>
    </xf>
    <xf numFmtId="0" fontId="2" fillId="0" borderId="0" xfId="0" quotePrefix="1" applyFont="1" applyAlignment="1">
      <alignment vertical="top"/>
    </xf>
    <xf numFmtId="38" fontId="4" fillId="0" borderId="0" xfId="1" applyNumberFormat="1" applyFont="1" applyAlignment="1">
      <alignment horizontal="center" vertical="top"/>
    </xf>
    <xf numFmtId="38" fontId="5" fillId="0" borderId="0" xfId="1" applyNumberFormat="1" applyFont="1" applyAlignment="1">
      <alignment horizontal="right" vertical="top"/>
    </xf>
    <xf numFmtId="0" fontId="6" fillId="0" borderId="0" xfId="0" applyFont="1" applyAlignment="1">
      <alignment vertical="top"/>
    </xf>
    <xf numFmtId="38" fontId="2" fillId="3" borderId="0" xfId="1" applyNumberFormat="1" applyFont="1" applyFill="1" applyAlignment="1">
      <alignment vertical="top"/>
    </xf>
    <xf numFmtId="38" fontId="5" fillId="0" borderId="0" xfId="1" applyNumberFormat="1" applyFont="1" applyAlignment="1">
      <alignment horizontal="center" vertical="top"/>
    </xf>
    <xf numFmtId="0" fontId="2" fillId="0" borderId="0" xfId="0" applyFont="1" applyAlignment="1">
      <alignment horizontal="center" vertical="top"/>
    </xf>
    <xf numFmtId="38" fontId="2" fillId="0" borderId="0" xfId="1" applyNumberFormat="1" applyFont="1" applyFill="1" applyAlignment="1">
      <alignment horizontal="center" vertical="top"/>
    </xf>
    <xf numFmtId="2" fontId="2" fillId="0" borderId="1" xfId="0" applyNumberFormat="1" applyFont="1" applyBorder="1" applyAlignment="1">
      <alignment horizontal="center" vertical="top"/>
    </xf>
    <xf numFmtId="2" fontId="2" fillId="0" borderId="0" xfId="0" applyNumberFormat="1" applyFont="1" applyBorder="1" applyAlignment="1">
      <alignment horizontal="center" vertical="top"/>
    </xf>
    <xf numFmtId="0" fontId="2" fillId="0" borderId="1" xfId="0" applyFont="1" applyBorder="1" applyAlignment="1">
      <alignment horizontal="center" vertical="top"/>
    </xf>
    <xf numFmtId="38" fontId="2" fillId="0" borderId="0" xfId="1" applyNumberFormat="1" applyFont="1" applyBorder="1" applyAlignment="1">
      <alignment horizontal="center" vertical="top"/>
    </xf>
    <xf numFmtId="38" fontId="2" fillId="0" borderId="1" xfId="1" applyNumberFormat="1" applyFont="1" applyFill="1" applyBorder="1" applyAlignment="1">
      <alignment horizontal="center" vertical="top"/>
    </xf>
    <xf numFmtId="0" fontId="2" fillId="0" borderId="0" xfId="0" applyFont="1" applyBorder="1" applyAlignment="1">
      <alignment horizontal="center" vertical="top"/>
    </xf>
    <xf numFmtId="2" fontId="7" fillId="0" borderId="0" xfId="0" applyNumberFormat="1" applyFont="1" applyBorder="1" applyAlignment="1">
      <alignment horizontal="center" vertical="top"/>
    </xf>
    <xf numFmtId="0" fontId="5" fillId="0" borderId="0" xfId="0" applyFont="1" applyAlignment="1">
      <alignment vertical="top"/>
    </xf>
    <xf numFmtId="38" fontId="7" fillId="0" borderId="0" xfId="1" applyNumberFormat="1" applyFont="1" applyBorder="1" applyAlignment="1">
      <alignment horizontal="center" vertical="top"/>
    </xf>
    <xf numFmtId="2" fontId="7" fillId="0" borderId="0" xfId="0" applyNumberFormat="1" applyFont="1" applyBorder="1" applyAlignment="1">
      <alignment horizontal="left" vertical="top"/>
    </xf>
    <xf numFmtId="0" fontId="2" fillId="0" borderId="0" xfId="0" applyFont="1" applyFill="1" applyAlignment="1">
      <alignment vertical="top"/>
    </xf>
    <xf numFmtId="2" fontId="2" fillId="0" borderId="0" xfId="0" quotePrefix="1" applyNumberFormat="1" applyFont="1" applyFill="1" applyAlignment="1">
      <alignment horizontal="left" vertical="top"/>
    </xf>
    <xf numFmtId="0" fontId="2" fillId="0" borderId="0" xfId="0" quotePrefix="1" applyFont="1" applyFill="1" applyAlignment="1">
      <alignment horizontal="right" vertical="top"/>
    </xf>
    <xf numFmtId="0" fontId="2" fillId="0" borderId="0" xfId="0" applyFont="1" applyFill="1" applyAlignment="1">
      <alignment horizontal="right" vertical="top"/>
    </xf>
    <xf numFmtId="38" fontId="2" fillId="0" borderId="0" xfId="1" applyNumberFormat="1" applyFont="1" applyFill="1" applyAlignment="1">
      <alignment vertical="top"/>
    </xf>
    <xf numFmtId="10" fontId="2" fillId="0" borderId="0" xfId="2" applyNumberFormat="1" applyFont="1" applyFill="1" applyAlignment="1">
      <alignment vertical="top"/>
    </xf>
    <xf numFmtId="0" fontId="2" fillId="0" borderId="0" xfId="0" quotePrefix="1" applyFont="1" applyAlignment="1">
      <alignment horizontal="right" vertical="top"/>
    </xf>
    <xf numFmtId="2" fontId="2" fillId="0" borderId="0" xfId="0" applyNumberFormat="1" applyFont="1" applyFill="1" applyAlignment="1">
      <alignment horizontal="left" vertical="top"/>
    </xf>
    <xf numFmtId="2" fontId="7" fillId="0" borderId="0" xfId="0" applyNumberFormat="1" applyFont="1" applyFill="1" applyBorder="1" applyAlignment="1">
      <alignment horizontal="center" vertical="top"/>
    </xf>
    <xf numFmtId="38" fontId="2" fillId="0" borderId="0" xfId="1" applyNumberFormat="1" applyFont="1" applyFill="1" applyBorder="1" applyAlignment="1">
      <alignment horizontal="right" vertical="top"/>
    </xf>
    <xf numFmtId="10" fontId="2" fillId="3" borderId="0" xfId="2" applyNumberFormat="1" applyFont="1" applyFill="1" applyAlignment="1">
      <alignment vertical="top"/>
    </xf>
    <xf numFmtId="0" fontId="2" fillId="0" borderId="2" xfId="0" applyFont="1" applyBorder="1" applyAlignment="1">
      <alignment vertical="top"/>
    </xf>
    <xf numFmtId="2" fontId="2" fillId="0" borderId="0" xfId="0" applyNumberFormat="1" applyFont="1" applyAlignment="1">
      <alignment horizontal="left" vertical="top"/>
    </xf>
    <xf numFmtId="0" fontId="2" fillId="0" borderId="0" xfId="0" applyFont="1" applyAlignment="1">
      <alignment horizontal="right" vertical="top"/>
    </xf>
    <xf numFmtId="38" fontId="2" fillId="0" borderId="2" xfId="1" applyNumberFormat="1" applyFont="1" applyBorder="1" applyAlignment="1">
      <alignment vertical="top"/>
    </xf>
    <xf numFmtId="38" fontId="2" fillId="0" borderId="0" xfId="1" applyNumberFormat="1" applyFont="1" applyBorder="1" applyAlignment="1">
      <alignment vertical="top"/>
    </xf>
    <xf numFmtId="0" fontId="2" fillId="0" borderId="0" xfId="0" applyFont="1" applyBorder="1" applyAlignment="1">
      <alignment vertical="top"/>
    </xf>
    <xf numFmtId="10" fontId="2" fillId="0" borderId="0" xfId="2" applyNumberFormat="1" applyFont="1" applyAlignment="1">
      <alignment vertical="top"/>
    </xf>
    <xf numFmtId="38" fontId="2" fillId="0" borderId="3" xfId="1" applyNumberFormat="1" applyFont="1" applyBorder="1" applyAlignment="1">
      <alignment vertical="top"/>
    </xf>
    <xf numFmtId="10" fontId="2" fillId="0" borderId="3" xfId="2" applyNumberFormat="1" applyFont="1" applyFill="1" applyBorder="1" applyAlignment="1">
      <alignment vertical="top"/>
    </xf>
    <xf numFmtId="2" fontId="2" fillId="0" borderId="0" xfId="0" quotePrefix="1" applyNumberFormat="1" applyFont="1" applyAlignment="1">
      <alignment horizontal="left" vertical="top"/>
    </xf>
    <xf numFmtId="10" fontId="2" fillId="0" borderId="0" xfId="2" applyNumberFormat="1" applyFont="1" applyAlignment="1">
      <alignment horizontal="left" vertical="top"/>
    </xf>
    <xf numFmtId="10" fontId="5" fillId="0" borderId="0" xfId="2" applyNumberFormat="1" applyFont="1" applyAlignment="1">
      <alignment horizontal="right" vertical="top"/>
    </xf>
    <xf numFmtId="0" fontId="2" fillId="0" borderId="0" xfId="0" applyFont="1" applyAlignment="1">
      <alignment horizontal="left" vertical="top"/>
    </xf>
    <xf numFmtId="10" fontId="5" fillId="0" borderId="0" xfId="2" applyNumberFormat="1" applyFont="1" applyAlignment="1">
      <alignment horizontal="center" vertical="top"/>
    </xf>
    <xf numFmtId="10" fontId="2" fillId="0" borderId="0" xfId="2" applyNumberFormat="1" applyFont="1" applyAlignment="1">
      <alignment horizontal="center" vertical="top"/>
    </xf>
    <xf numFmtId="10" fontId="5" fillId="0" borderId="0" xfId="2" applyNumberFormat="1" applyFont="1" applyBorder="1" applyAlignment="1">
      <alignment horizontal="center" vertical="top"/>
    </xf>
    <xf numFmtId="10" fontId="2" fillId="0" borderId="1" xfId="2" applyNumberFormat="1" applyFont="1" applyBorder="1" applyAlignment="1">
      <alignment horizontal="center" vertical="top"/>
    </xf>
    <xf numFmtId="10" fontId="2" fillId="0" borderId="0" xfId="2" applyNumberFormat="1" applyFont="1" applyBorder="1" applyAlignment="1">
      <alignment horizontal="center" vertical="top"/>
    </xf>
    <xf numFmtId="0" fontId="5" fillId="0" borderId="1" xfId="0" applyFont="1" applyBorder="1" applyAlignment="1">
      <alignment horizontal="center" vertical="top"/>
    </xf>
    <xf numFmtId="164" fontId="2" fillId="0" borderId="0" xfId="2" applyNumberFormat="1" applyFont="1" applyAlignment="1">
      <alignment vertical="top"/>
    </xf>
    <xf numFmtId="164" fontId="2" fillId="0" borderId="0" xfId="2" applyNumberFormat="1" applyFont="1" applyFill="1" applyBorder="1" applyAlignment="1">
      <alignment horizontal="right" vertical="top"/>
    </xf>
    <xf numFmtId="164" fontId="2" fillId="0" borderId="0" xfId="2" applyNumberFormat="1" applyFont="1" applyFill="1" applyAlignment="1">
      <alignment vertical="top"/>
    </xf>
    <xf numFmtId="10" fontId="2" fillId="0" borderId="0" xfId="2" applyNumberFormat="1" applyFont="1" applyAlignment="1">
      <alignment horizontal="right" vertical="top"/>
    </xf>
    <xf numFmtId="9" fontId="2" fillId="0" borderId="0" xfId="2" applyFont="1" applyAlignment="1">
      <alignment vertical="top"/>
    </xf>
    <xf numFmtId="0" fontId="6" fillId="4" borderId="0" xfId="0" applyFont="1" applyFill="1" applyAlignment="1">
      <alignment vertical="top"/>
    </xf>
    <xf numFmtId="0" fontId="7" fillId="0" borderId="0" xfId="0" applyNumberFormat="1" applyFont="1" applyFill="1" applyBorder="1" applyAlignment="1">
      <alignment horizontal="center" vertical="top"/>
    </xf>
    <xf numFmtId="0" fontId="7" fillId="0" borderId="0" xfId="0" applyFont="1" applyAlignment="1">
      <alignment vertical="top"/>
    </xf>
    <xf numFmtId="38" fontId="7" fillId="0" borderId="0" xfId="1" applyNumberFormat="1" applyFont="1" applyAlignment="1">
      <alignment vertical="top"/>
    </xf>
    <xf numFmtId="10" fontId="2" fillId="2" borderId="0" xfId="2" applyNumberFormat="1" applyFont="1" applyFill="1" applyAlignment="1">
      <alignment vertical="top"/>
    </xf>
    <xf numFmtId="0" fontId="7" fillId="0" borderId="0" xfId="0" applyFont="1" applyFill="1" applyAlignment="1">
      <alignment vertical="top"/>
    </xf>
    <xf numFmtId="0" fontId="6" fillId="0" borderId="0" xfId="0" applyFont="1" applyFill="1" applyAlignment="1">
      <alignment vertical="top"/>
    </xf>
    <xf numFmtId="0" fontId="3" fillId="0" borderId="0" xfId="0" applyFont="1" applyFill="1" applyAlignment="1">
      <alignment vertical="top"/>
    </xf>
    <xf numFmtId="0" fontId="5" fillId="0" borderId="0" xfId="0" applyFont="1" applyFill="1" applyAlignment="1">
      <alignment vertical="top"/>
    </xf>
    <xf numFmtId="0" fontId="6" fillId="0" borderId="0" xfId="0" applyFont="1" applyAlignment="1">
      <alignment horizontal="center" vertical="top"/>
    </xf>
    <xf numFmtId="0" fontId="8" fillId="0" borderId="0" xfId="0" applyFont="1" applyAlignment="1">
      <alignment horizontal="center" vertical="top"/>
    </xf>
    <xf numFmtId="0" fontId="8" fillId="0" borderId="0" xfId="0" applyFont="1" applyAlignment="1">
      <alignment vertical="top"/>
    </xf>
    <xf numFmtId="0" fontId="8" fillId="0" borderId="0" xfId="0" applyFont="1" applyAlignment="1">
      <alignment horizontal="left" vertical="top"/>
    </xf>
    <xf numFmtId="38" fontId="2" fillId="0" borderId="1" xfId="1" applyNumberFormat="1" applyFont="1" applyBorder="1" applyAlignment="1">
      <alignment vertical="top"/>
    </xf>
    <xf numFmtId="10" fontId="2" fillId="0" borderId="1" xfId="2" applyNumberFormat="1" applyFont="1" applyFill="1" applyBorder="1" applyAlignment="1">
      <alignment vertical="top"/>
    </xf>
    <xf numFmtId="0" fontId="2" fillId="0" borderId="1" xfId="0" applyFont="1" applyBorder="1" applyAlignment="1">
      <alignment vertical="top"/>
    </xf>
    <xf numFmtId="2" fontId="5" fillId="0" borderId="0" xfId="0" applyNumberFormat="1" applyFont="1" applyFill="1" applyAlignment="1">
      <alignment horizontal="left" vertical="top"/>
    </xf>
    <xf numFmtId="10" fontId="5" fillId="0" borderId="3" xfId="0" applyNumberFormat="1" applyFont="1" applyBorder="1" applyAlignment="1">
      <alignment vertical="top"/>
    </xf>
    <xf numFmtId="2" fontId="5" fillId="0" borderId="0" xfId="0" quotePrefix="1" applyNumberFormat="1" applyFont="1" applyFill="1" applyAlignment="1">
      <alignment horizontal="left" vertical="top"/>
    </xf>
    <xf numFmtId="165" fontId="0" fillId="0" borderId="0" xfId="1" applyNumberFormat="1" applyFont="1" applyAlignment="1">
      <alignment horizontal="center"/>
    </xf>
    <xf numFmtId="165" fontId="10" fillId="0" borderId="0" xfId="1" applyNumberFormat="1" applyFont="1" applyAlignment="1">
      <alignment horizontal="center"/>
    </xf>
    <xf numFmtId="165" fontId="9" fillId="0" borderId="0" xfId="1" applyNumberFormat="1" applyFont="1" applyAlignment="1">
      <alignment horizontal="left"/>
    </xf>
    <xf numFmtId="165" fontId="10" fillId="0" borderId="0" xfId="1" applyNumberFormat="1" applyFont="1" applyAlignment="1">
      <alignment horizontal="left"/>
    </xf>
    <xf numFmtId="165" fontId="0" fillId="0" borderId="0" xfId="1" applyNumberFormat="1" applyFont="1"/>
    <xf numFmtId="38" fontId="2" fillId="0" borderId="0" xfId="1" applyNumberFormat="1" applyFont="1" applyFill="1" applyBorder="1" applyAlignment="1">
      <alignment vertical="top"/>
    </xf>
    <xf numFmtId="164" fontId="2" fillId="0" borderId="0" xfId="2" applyNumberFormat="1" applyFont="1" applyBorder="1" applyAlignment="1">
      <alignment horizontal="right" vertical="top"/>
    </xf>
    <xf numFmtId="38" fontId="2" fillId="2" borderId="0" xfId="1" applyNumberFormat="1" applyFont="1" applyFill="1" applyBorder="1" applyAlignment="1">
      <alignment vertical="top"/>
    </xf>
    <xf numFmtId="38" fontId="5" fillId="0" borderId="0" xfId="1" applyNumberFormat="1" applyFont="1" applyAlignment="1">
      <alignment vertical="top"/>
    </xf>
    <xf numFmtId="38" fontId="2" fillId="0" borderId="0" xfId="1" applyNumberFormat="1" applyFont="1" applyAlignment="1">
      <alignment horizontal="center" vertical="top"/>
    </xf>
    <xf numFmtId="38" fontId="2" fillId="0" borderId="1" xfId="1" applyNumberFormat="1" applyFont="1" applyBorder="1" applyAlignment="1">
      <alignment horizontal="center" vertical="top"/>
    </xf>
    <xf numFmtId="38" fontId="2" fillId="0" borderId="0" xfId="1" applyNumberFormat="1" applyFont="1" applyFill="1" applyAlignment="1">
      <alignment horizontal="right" vertical="top"/>
    </xf>
    <xf numFmtId="10" fontId="2" fillId="2" borderId="0" xfId="2" applyNumberFormat="1" applyFont="1" applyFill="1" applyAlignment="1">
      <alignment horizontal="right" vertical="top"/>
    </xf>
    <xf numFmtId="10" fontId="2" fillId="0" borderId="0" xfId="2" applyNumberFormat="1" applyFont="1" applyFill="1" applyAlignment="1">
      <alignment horizontal="right" vertical="top"/>
    </xf>
    <xf numFmtId="38" fontId="2" fillId="0" borderId="0" xfId="1" applyNumberFormat="1" applyFont="1" applyAlignment="1">
      <alignment horizontal="right" vertical="top"/>
    </xf>
    <xf numFmtId="10" fontId="5" fillId="0" borderId="0" xfId="1" applyNumberFormat="1" applyFont="1" applyAlignment="1">
      <alignment horizontal="right" vertical="top"/>
    </xf>
    <xf numFmtId="165" fontId="9" fillId="0" borderId="0" xfId="1" applyNumberFormat="1" applyFont="1" applyAlignment="1">
      <alignment horizontal="center"/>
    </xf>
    <xf numFmtId="165" fontId="9" fillId="0" borderId="1" xfId="1" applyNumberFormat="1" applyFont="1" applyBorder="1" applyAlignment="1">
      <alignment horizontal="center"/>
    </xf>
    <xf numFmtId="41" fontId="2" fillId="0" borderId="0" xfId="2" applyNumberFormat="1" applyFont="1" applyBorder="1" applyAlignment="1">
      <alignment horizontal="right" vertical="top"/>
    </xf>
    <xf numFmtId="41" fontId="11" fillId="0" borderId="0" xfId="0" applyNumberFormat="1" applyFont="1" applyFill="1" applyAlignment="1">
      <alignment horizontal="right" vertical="top"/>
    </xf>
    <xf numFmtId="0" fontId="11" fillId="0" borderId="0" xfId="0" applyFont="1" applyAlignment="1">
      <alignment horizontal="right" vertical="top"/>
    </xf>
    <xf numFmtId="41" fontId="2" fillId="0" borderId="0" xfId="2" applyNumberFormat="1" applyFont="1" applyFill="1" applyBorder="1" applyAlignment="1">
      <alignment horizontal="right" vertical="top"/>
    </xf>
    <xf numFmtId="0" fontId="11" fillId="0" borderId="0" xfId="0" applyFont="1" applyFill="1" applyAlignment="1">
      <alignment horizontal="right" vertical="top"/>
    </xf>
    <xf numFmtId="38" fontId="2" fillId="2" borderId="0" xfId="1" applyNumberFormat="1" applyFont="1" applyFill="1" applyAlignment="1">
      <alignment horizontal="right" vertical="top"/>
    </xf>
    <xf numFmtId="9" fontId="9" fillId="2" borderId="0" xfId="2" applyFont="1" applyFill="1"/>
    <xf numFmtId="9" fontId="9" fillId="0" borderId="0" xfId="2" applyFont="1" applyFill="1"/>
    <xf numFmtId="165" fontId="9" fillId="0" borderId="0" xfId="1" applyNumberFormat="1" applyFont="1" applyFill="1"/>
    <xf numFmtId="41" fontId="2" fillId="2" borderId="0" xfId="2" applyNumberFormat="1" applyFont="1" applyFill="1" applyBorder="1" applyAlignment="1">
      <alignment horizontal="right" vertical="top"/>
    </xf>
    <xf numFmtId="0" fontId="9" fillId="0" borderId="0" xfId="0" applyFont="1"/>
    <xf numFmtId="2" fontId="11" fillId="0" borderId="0" xfId="0" applyNumberFormat="1" applyFont="1" applyAlignment="1">
      <alignment vertical="top"/>
    </xf>
    <xf numFmtId="0" fontId="11" fillId="0" borderId="0" xfId="0" applyFont="1" applyAlignment="1">
      <alignment vertical="top"/>
    </xf>
    <xf numFmtId="165" fontId="9" fillId="0" borderId="0" xfId="1" applyNumberFormat="1" applyFont="1"/>
    <xf numFmtId="165" fontId="9" fillId="0" borderId="0" xfId="1" applyNumberFormat="1" applyFont="1" applyFill="1" applyAlignment="1">
      <alignment horizontal="center"/>
    </xf>
    <xf numFmtId="0" fontId="9" fillId="0" borderId="0" xfId="0" applyFont="1" applyFill="1"/>
    <xf numFmtId="0" fontId="2" fillId="0" borderId="0" xfId="0" applyFont="1" applyFill="1" applyAlignment="1">
      <alignment horizontal="center" vertical="top"/>
    </xf>
    <xf numFmtId="166" fontId="9" fillId="0" borderId="1" xfId="0" quotePrefix="1" applyNumberFormat="1" applyFont="1" applyFill="1" applyBorder="1" applyAlignment="1">
      <alignment horizontal="center"/>
    </xf>
    <xf numFmtId="9" fontId="2" fillId="0" borderId="1" xfId="0" applyNumberFormat="1" applyFont="1" applyFill="1" applyBorder="1" applyAlignment="1">
      <alignment horizontal="center" vertical="top"/>
    </xf>
    <xf numFmtId="38" fontId="2" fillId="0" borderId="0" xfId="0" applyNumberFormat="1" applyFont="1" applyFill="1" applyAlignment="1">
      <alignment vertical="top"/>
    </xf>
    <xf numFmtId="0" fontId="2" fillId="0" borderId="2" xfId="0" applyFont="1" applyFill="1" applyBorder="1" applyAlignment="1">
      <alignment vertical="top"/>
    </xf>
    <xf numFmtId="165" fontId="2" fillId="0" borderId="2" xfId="1" applyNumberFormat="1" applyFont="1" applyFill="1" applyBorder="1" applyAlignment="1">
      <alignment vertical="top"/>
    </xf>
    <xf numFmtId="9" fontId="2" fillId="2" borderId="0" xfId="2" applyFont="1" applyFill="1" applyAlignment="1">
      <alignment vertical="top"/>
    </xf>
    <xf numFmtId="38" fontId="2" fillId="2" borderId="0" xfId="0" applyNumberFormat="1" applyFont="1" applyFill="1" applyAlignment="1">
      <alignment vertical="top"/>
    </xf>
    <xf numFmtId="9" fontId="2" fillId="0" borderId="0" xfId="2" applyFont="1" applyFill="1" applyAlignment="1">
      <alignment vertical="top"/>
    </xf>
    <xf numFmtId="0" fontId="2" fillId="2" borderId="2" xfId="0" applyFont="1" applyFill="1" applyBorder="1" applyAlignment="1">
      <alignment vertical="top"/>
    </xf>
    <xf numFmtId="38" fontId="2" fillId="0" borderId="2" xfId="1" applyNumberFormat="1" applyFont="1" applyFill="1" applyBorder="1" applyAlignment="1">
      <alignment vertical="top"/>
    </xf>
    <xf numFmtId="41" fontId="2" fillId="0" borderId="0" xfId="0" applyNumberFormat="1" applyFont="1" applyFill="1" applyAlignment="1">
      <alignment vertical="top"/>
    </xf>
    <xf numFmtId="38" fontId="2" fillId="0" borderId="2" xfId="0" applyNumberFormat="1" applyFont="1" applyFill="1" applyBorder="1" applyAlignment="1">
      <alignment vertical="top"/>
    </xf>
    <xf numFmtId="9" fontId="2" fillId="0" borderId="2" xfId="2" applyFont="1" applyFill="1" applyBorder="1" applyAlignment="1">
      <alignment vertical="top"/>
    </xf>
    <xf numFmtId="0" fontId="12" fillId="0" borderId="0" xfId="0" applyFont="1"/>
    <xf numFmtId="41" fontId="2" fillId="0" borderId="0" xfId="0" applyNumberFormat="1" applyFont="1" applyFill="1" applyAlignment="1">
      <alignment horizontal="right" vertical="top"/>
    </xf>
    <xf numFmtId="0" fontId="2" fillId="0" borderId="0" xfId="0" applyFont="1" applyFill="1" applyBorder="1" applyAlignment="1">
      <alignment horizontal="right" vertical="top"/>
    </xf>
    <xf numFmtId="0" fontId="2" fillId="2" borderId="0" xfId="0" applyFont="1" applyFill="1" applyAlignment="1">
      <alignment horizontal="right" vertical="top"/>
    </xf>
    <xf numFmtId="38" fontId="2" fillId="2" borderId="2" xfId="1" applyNumberFormat="1" applyFont="1" applyFill="1" applyBorder="1" applyAlignment="1">
      <alignment horizontal="right" vertical="top"/>
    </xf>
    <xf numFmtId="38" fontId="2" fillId="0" borderId="2" xfId="1" applyNumberFormat="1" applyFont="1" applyFill="1" applyBorder="1" applyAlignment="1">
      <alignment horizontal="right" vertical="top"/>
    </xf>
    <xf numFmtId="38" fontId="2" fillId="0" borderId="0" xfId="1" applyNumberFormat="1" applyFont="1" applyBorder="1" applyAlignment="1">
      <alignment horizontal="right" vertical="top"/>
    </xf>
    <xf numFmtId="2" fontId="2" fillId="0" borderId="0" xfId="0" applyNumberFormat="1" applyFont="1" applyAlignment="1">
      <alignment vertical="top"/>
    </xf>
    <xf numFmtId="2" fontId="2" fillId="0" borderId="0" xfId="0" applyNumberFormat="1" applyFont="1" applyFill="1" applyAlignment="1">
      <alignment vertical="top"/>
    </xf>
    <xf numFmtId="2" fontId="2" fillId="2" borderId="0" xfId="0" applyNumberFormat="1" applyFont="1" applyFill="1" applyAlignment="1">
      <alignment vertical="top"/>
    </xf>
    <xf numFmtId="9" fontId="2" fillId="0" borderId="0" xfId="2" applyFont="1" applyBorder="1" applyAlignment="1">
      <alignment horizontal="right" vertical="top"/>
    </xf>
    <xf numFmtId="2" fontId="2" fillId="2" borderId="2" xfId="0" applyNumberFormat="1" applyFont="1" applyFill="1" applyBorder="1" applyAlignment="1">
      <alignment vertical="top"/>
    </xf>
    <xf numFmtId="2" fontId="2" fillId="0" borderId="2" xfId="0" applyNumberFormat="1" applyFont="1" applyFill="1" applyBorder="1" applyAlignment="1">
      <alignment vertical="top"/>
    </xf>
    <xf numFmtId="0" fontId="10" fillId="0" borderId="0" xfId="0" applyFont="1"/>
    <xf numFmtId="165" fontId="13" fillId="0" borderId="0" xfId="1" applyNumberFormat="1" applyFont="1" applyAlignment="1">
      <alignment horizontal="left"/>
    </xf>
    <xf numFmtId="0" fontId="13" fillId="0" borderId="0" xfId="0" applyFont="1" applyAlignment="1">
      <alignment horizontal="center"/>
    </xf>
    <xf numFmtId="165" fontId="13" fillId="0" borderId="0" xfId="1" applyNumberFormat="1" applyFont="1" applyAlignment="1">
      <alignment horizontal="center"/>
    </xf>
    <xf numFmtId="165" fontId="13" fillId="0" borderId="0" xfId="1" applyNumberFormat="1" applyFont="1"/>
    <xf numFmtId="0" fontId="13" fillId="0" borderId="0" xfId="0" applyFont="1"/>
    <xf numFmtId="165" fontId="13" fillId="0" borderId="0" xfId="1" applyNumberFormat="1" applyFont="1" applyBorder="1" applyAlignment="1">
      <alignment horizontal="center"/>
    </xf>
    <xf numFmtId="10" fontId="13" fillId="0" borderId="0" xfId="2" applyNumberFormat="1" applyFont="1" applyAlignment="1">
      <alignment horizontal="right"/>
    </xf>
    <xf numFmtId="165" fontId="13" fillId="0" borderId="1" xfId="1" applyNumberFormat="1" applyFont="1" applyBorder="1" applyAlignment="1">
      <alignment horizontal="center"/>
    </xf>
    <xf numFmtId="9" fontId="13" fillId="0" borderId="0" xfId="2" applyFont="1"/>
    <xf numFmtId="165" fontId="13" fillId="0" borderId="0" xfId="1" applyNumberFormat="1" applyFont="1" applyFill="1"/>
    <xf numFmtId="9" fontId="13" fillId="0" borderId="2" xfId="2" applyFont="1" applyBorder="1" applyAlignment="1">
      <alignment horizontal="right"/>
    </xf>
    <xf numFmtId="165" fontId="13" fillId="0" borderId="0" xfId="1" applyNumberFormat="1" applyFont="1" applyBorder="1" applyAlignment="1">
      <alignment horizontal="left"/>
    </xf>
    <xf numFmtId="165" fontId="13" fillId="0" borderId="0" xfId="1" applyNumberFormat="1" applyFont="1" applyFill="1" applyAlignment="1">
      <alignment horizontal="left"/>
    </xf>
    <xf numFmtId="10" fontId="13" fillId="0" borderId="3" xfId="2" applyNumberFormat="1" applyFont="1" applyBorder="1" applyAlignment="1">
      <alignment horizontal="right"/>
    </xf>
    <xf numFmtId="43" fontId="13" fillId="0" borderId="0" xfId="1" applyNumberFormat="1" applyFont="1" applyBorder="1" applyAlignment="1">
      <alignment horizontal="left"/>
    </xf>
    <xf numFmtId="43" fontId="13" fillId="0" borderId="0" xfId="1" applyFont="1" applyBorder="1" applyAlignment="1">
      <alignment horizontal="left"/>
    </xf>
    <xf numFmtId="0" fontId="13" fillId="0" borderId="0" xfId="0" applyFont="1" applyFill="1"/>
    <xf numFmtId="166" fontId="13" fillId="0" borderId="0" xfId="0" applyNumberFormat="1" applyFont="1" applyFill="1"/>
    <xf numFmtId="165" fontId="9" fillId="0" borderId="0" xfId="1" applyNumberFormat="1" applyFont="1" applyAlignment="1">
      <alignment horizontal="right"/>
    </xf>
    <xf numFmtId="0" fontId="13" fillId="0" borderId="0" xfId="0" quotePrefix="1" applyFont="1"/>
    <xf numFmtId="40" fontId="10" fillId="0" borderId="0" xfId="1" applyNumberFormat="1" applyFont="1" applyAlignment="1">
      <alignment horizontal="left"/>
    </xf>
    <xf numFmtId="40" fontId="14" fillId="0" borderId="0" xfId="1" applyNumberFormat="1" applyFont="1" applyAlignment="1">
      <alignment horizontal="left"/>
    </xf>
    <xf numFmtId="40" fontId="10" fillId="0" borderId="0" xfId="1" applyNumberFormat="1" applyFont="1"/>
    <xf numFmtId="40" fontId="9" fillId="0" borderId="0" xfId="1" applyNumberFormat="1" applyFont="1" applyAlignment="1">
      <alignment horizontal="right"/>
    </xf>
    <xf numFmtId="40" fontId="9" fillId="0" borderId="0" xfId="1" applyNumberFormat="1" applyFont="1"/>
    <xf numFmtId="40" fontId="9" fillId="0" borderId="1" xfId="1" applyNumberFormat="1" applyFont="1" applyBorder="1" applyAlignment="1">
      <alignment horizontal="center"/>
    </xf>
    <xf numFmtId="40" fontId="10" fillId="0" borderId="1" xfId="1" applyNumberFormat="1" applyFont="1" applyBorder="1" applyAlignment="1">
      <alignment horizontal="center"/>
    </xf>
    <xf numFmtId="40" fontId="15" fillId="0" borderId="0" xfId="1" applyNumberFormat="1" applyFont="1" applyAlignment="1">
      <alignment horizontal="right"/>
    </xf>
    <xf numFmtId="40" fontId="9" fillId="0" borderId="2" xfId="1" applyNumberFormat="1" applyFont="1" applyBorder="1" applyAlignment="1">
      <alignment horizontal="right"/>
    </xf>
    <xf numFmtId="40" fontId="9" fillId="0" borderId="0" xfId="1" applyNumberFormat="1" applyFont="1" applyFill="1" applyAlignment="1">
      <alignment horizontal="right"/>
    </xf>
    <xf numFmtId="40" fontId="15" fillId="0" borderId="0" xfId="1" applyNumberFormat="1" applyFont="1" applyFill="1" applyAlignment="1">
      <alignment horizontal="right"/>
    </xf>
    <xf numFmtId="40" fontId="9" fillId="0" borderId="0" xfId="1" applyNumberFormat="1" applyFont="1" applyFill="1"/>
    <xf numFmtId="40" fontId="10" fillId="0" borderId="0" xfId="1" applyNumberFormat="1" applyFont="1" applyBorder="1"/>
    <xf numFmtId="40" fontId="9" fillId="0" borderId="0" xfId="1" applyNumberFormat="1" applyFont="1" applyFill="1" applyBorder="1" applyAlignment="1">
      <alignment horizontal="right"/>
    </xf>
    <xf numFmtId="40" fontId="13" fillId="0" borderId="0" xfId="1" applyNumberFormat="1" applyFont="1"/>
    <xf numFmtId="40" fontId="13" fillId="0" borderId="1" xfId="1" applyNumberFormat="1" applyFont="1" applyBorder="1" applyAlignment="1">
      <alignment horizontal="center"/>
    </xf>
    <xf numFmtId="40" fontId="13" fillId="0" borderId="0" xfId="1" applyNumberFormat="1" applyFont="1" applyAlignment="1">
      <alignment horizontal="center"/>
    </xf>
    <xf numFmtId="0" fontId="13" fillId="0" borderId="1" xfId="0" applyFont="1" applyBorder="1"/>
    <xf numFmtId="40" fontId="13" fillId="0" borderId="0" xfId="1" applyNumberFormat="1" applyFont="1" applyBorder="1" applyAlignment="1">
      <alignment horizontal="center"/>
    </xf>
    <xf numFmtId="40" fontId="13" fillId="0" borderId="0" xfId="1" applyNumberFormat="1" applyFont="1" applyFill="1"/>
    <xf numFmtId="40" fontId="13" fillId="0" borderId="2" xfId="1" applyNumberFormat="1" applyFont="1" applyBorder="1"/>
    <xf numFmtId="40" fontId="13" fillId="0" borderId="1" xfId="1" applyNumberFormat="1" applyFont="1" applyBorder="1"/>
    <xf numFmtId="40" fontId="13" fillId="0" borderId="3" xfId="1" applyNumberFormat="1" applyFont="1" applyBorder="1"/>
    <xf numFmtId="40" fontId="13" fillId="0" borderId="0" xfId="0" applyNumberFormat="1" applyFont="1"/>
    <xf numFmtId="40" fontId="13" fillId="0" borderId="0" xfId="1" applyNumberFormat="1" applyFont="1" applyBorder="1"/>
    <xf numFmtId="40" fontId="13" fillId="0" borderId="0" xfId="1" quotePrefix="1" applyNumberFormat="1" applyFont="1" applyAlignment="1">
      <alignment horizontal="right"/>
    </xf>
    <xf numFmtId="40" fontId="13" fillId="0" borderId="0" xfId="1" quotePrefix="1" applyNumberFormat="1" applyFont="1" applyAlignment="1">
      <alignment horizontal="left"/>
    </xf>
    <xf numFmtId="40" fontId="9" fillId="0" borderId="2" xfId="1" applyNumberFormat="1" applyFont="1" applyFill="1" applyBorder="1" applyAlignment="1">
      <alignment horizontal="right"/>
    </xf>
    <xf numFmtId="40" fontId="14" fillId="0" borderId="0" xfId="1" applyNumberFormat="1" applyFont="1" applyFill="1" applyBorder="1" applyAlignment="1">
      <alignment horizontal="right"/>
    </xf>
    <xf numFmtId="40" fontId="9" fillId="0" borderId="3" xfId="1" applyNumberFormat="1" applyFont="1" applyFill="1" applyBorder="1" applyAlignment="1">
      <alignment horizontal="right"/>
    </xf>
    <xf numFmtId="40" fontId="14" fillId="0" borderId="0" xfId="1" applyNumberFormat="1" applyFont="1" applyFill="1" applyAlignment="1">
      <alignment horizontal="right"/>
    </xf>
    <xf numFmtId="38" fontId="6" fillId="0" borderId="0" xfId="0" applyNumberFormat="1" applyFont="1" applyAlignment="1">
      <alignment horizontal="center" vertical="top"/>
    </xf>
  </cellXfs>
  <cellStyles count="3">
    <cellStyle name="Comma" xfId="1" builtinId="3"/>
    <cellStyle name="Normal" xfId="0" builtinId="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U141"/>
  <sheetViews>
    <sheetView tabSelected="1" topLeftCell="A6" workbookViewId="0">
      <pane xSplit="2" ySplit="8" topLeftCell="C14" activePane="bottomRight" state="frozen"/>
      <selection activeCell="A6" sqref="A6"/>
      <selection pane="topRight" activeCell="C6" sqref="C6"/>
      <selection pane="bottomLeft" activeCell="A14" sqref="A14"/>
      <selection pane="bottomRight" activeCell="F44" sqref="F44"/>
    </sheetView>
  </sheetViews>
  <sheetFormatPr defaultColWidth="10" defaultRowHeight="13.2" x14ac:dyDescent="0.3"/>
  <cols>
    <col min="1" max="1" width="4.109375" style="1" customWidth="1"/>
    <col min="2" max="2" width="17.88671875" style="1" customWidth="1"/>
    <col min="3" max="3" width="2.33203125" style="1" customWidth="1"/>
    <col min="4" max="4" width="5.6640625" style="1" customWidth="1"/>
    <col min="5" max="5" width="1.6640625" style="2" customWidth="1"/>
    <col min="6" max="6" width="9.109375" style="1" customWidth="1"/>
    <col min="7" max="7" width="1.88671875" style="1" customWidth="1"/>
    <col min="8" max="8" width="9.5546875" style="1" customWidth="1"/>
    <col min="9" max="9" width="2" style="1" customWidth="1"/>
    <col min="10" max="10" width="8.6640625" style="1" customWidth="1"/>
    <col min="11" max="11" width="3.109375" style="1" customWidth="1"/>
    <col min="12" max="12" width="9.5546875" style="2" customWidth="1"/>
    <col min="13" max="13" width="2.6640625" style="1" customWidth="1"/>
    <col min="14" max="14" width="10" style="2" customWidth="1"/>
    <col min="15" max="15" width="1.6640625" style="1" customWidth="1"/>
    <col min="16" max="16" width="9.44140625" style="1" customWidth="1"/>
    <col min="17" max="17" width="2.5546875" style="1" customWidth="1"/>
    <col min="18" max="18" width="10" style="1" customWidth="1"/>
    <col min="19" max="19" width="2.33203125" style="1" customWidth="1"/>
    <col min="20" max="20" width="8.88671875" style="1" customWidth="1"/>
    <col min="21" max="21" width="1.44140625" style="1" customWidth="1"/>
    <col min="22" max="22" width="11.88671875" style="1" customWidth="1"/>
    <col min="23" max="23" width="6.44140625" style="1" customWidth="1"/>
    <col min="24" max="24" width="2" style="3" customWidth="1"/>
    <col min="25" max="25" width="5.109375" style="3" customWidth="1"/>
    <col min="26" max="26" width="5.5546875" style="3" customWidth="1"/>
    <col min="27" max="27" width="5.88671875" style="3" customWidth="1"/>
    <col min="28" max="28" width="1.5546875" style="3" customWidth="1"/>
    <col min="29" max="29" width="5.6640625" style="3" customWidth="1"/>
    <col min="30" max="228" width="10" style="3"/>
    <col min="229" max="229" width="4.109375" style="3" customWidth="1"/>
    <col min="230" max="230" width="17.88671875" style="3" customWidth="1"/>
    <col min="231" max="231" width="2.33203125" style="3" customWidth="1"/>
    <col min="232" max="232" width="5.6640625" style="3" customWidth="1"/>
    <col min="233" max="233" width="1.6640625" style="3" customWidth="1"/>
    <col min="234" max="234" width="9.109375" style="3" customWidth="1"/>
    <col min="235" max="235" width="1.88671875" style="3" customWidth="1"/>
    <col min="236" max="236" width="9.5546875" style="3" customWidth="1"/>
    <col min="237" max="237" width="2" style="3" customWidth="1"/>
    <col min="238" max="238" width="8.6640625" style="3" customWidth="1"/>
    <col min="239" max="239" width="3.109375" style="3" customWidth="1"/>
    <col min="240" max="240" width="9.5546875" style="3" customWidth="1"/>
    <col min="241" max="241" width="2.6640625" style="3" customWidth="1"/>
    <col min="242" max="242" width="10" style="3" customWidth="1"/>
    <col min="243" max="243" width="1.6640625" style="3" customWidth="1"/>
    <col min="244" max="244" width="9.44140625" style="3" customWidth="1"/>
    <col min="245" max="245" width="2.5546875" style="3" customWidth="1"/>
    <col min="246" max="246" width="10" style="3" customWidth="1"/>
    <col min="247" max="247" width="2.33203125" style="3" customWidth="1"/>
    <col min="248" max="248" width="10.33203125" style="3" customWidth="1"/>
    <col min="249" max="249" width="1.44140625" style="3" customWidth="1"/>
    <col min="250" max="250" width="10.33203125" style="3" customWidth="1"/>
    <col min="251" max="251" width="9.88671875" style="3" customWidth="1"/>
    <col min="252" max="252" width="6.6640625" style="3" customWidth="1"/>
    <col min="253" max="253" width="2.109375" style="3" customWidth="1"/>
    <col min="254" max="254" width="7.109375" style="3" customWidth="1"/>
    <col min="255" max="255" width="2" style="3" customWidth="1"/>
    <col min="256" max="256" width="7.88671875" style="3" customWidth="1"/>
    <col min="257" max="257" width="2.109375" style="3" customWidth="1"/>
    <col min="258" max="258" width="10" style="3" customWidth="1"/>
    <col min="259" max="259" width="1.88671875" style="3" customWidth="1"/>
    <col min="260" max="260" width="10" style="3" customWidth="1"/>
    <col min="261" max="261" width="1.33203125" style="3" customWidth="1"/>
    <col min="262" max="262" width="10" style="3" customWidth="1"/>
    <col min="263" max="263" width="1.109375" style="3" customWidth="1"/>
    <col min="264" max="264" width="10" style="3" customWidth="1"/>
    <col min="265" max="265" width="1.5546875" style="3" customWidth="1"/>
    <col min="266" max="266" width="10" style="3" customWidth="1"/>
    <col min="267" max="267" width="1.44140625" style="3" customWidth="1"/>
    <col min="268" max="268" width="10" style="3" customWidth="1"/>
    <col min="269" max="269" width="1.88671875" style="3" customWidth="1"/>
    <col min="270" max="270" width="10" style="3" customWidth="1"/>
    <col min="271" max="271" width="1.6640625" style="3" customWidth="1"/>
    <col min="272" max="272" width="10" style="3" customWidth="1"/>
    <col min="273" max="273" width="1.6640625" style="3" customWidth="1"/>
    <col min="274" max="275" width="10" style="3" customWidth="1"/>
    <col min="276" max="276" width="2" style="3" customWidth="1"/>
    <col min="277" max="484" width="10" style="3"/>
    <col min="485" max="485" width="4.109375" style="3" customWidth="1"/>
    <col min="486" max="486" width="17.88671875" style="3" customWidth="1"/>
    <col min="487" max="487" width="2.33203125" style="3" customWidth="1"/>
    <col min="488" max="488" width="5.6640625" style="3" customWidth="1"/>
    <col min="489" max="489" width="1.6640625" style="3" customWidth="1"/>
    <col min="490" max="490" width="9.109375" style="3" customWidth="1"/>
    <col min="491" max="491" width="1.88671875" style="3" customWidth="1"/>
    <col min="492" max="492" width="9.5546875" style="3" customWidth="1"/>
    <col min="493" max="493" width="2" style="3" customWidth="1"/>
    <col min="494" max="494" width="8.6640625" style="3" customWidth="1"/>
    <col min="495" max="495" width="3.109375" style="3" customWidth="1"/>
    <col min="496" max="496" width="9.5546875" style="3" customWidth="1"/>
    <col min="497" max="497" width="2.6640625" style="3" customWidth="1"/>
    <col min="498" max="498" width="10" style="3" customWidth="1"/>
    <col min="499" max="499" width="1.6640625" style="3" customWidth="1"/>
    <col min="500" max="500" width="9.44140625" style="3" customWidth="1"/>
    <col min="501" max="501" width="2.5546875" style="3" customWidth="1"/>
    <col min="502" max="502" width="10" style="3" customWidth="1"/>
    <col min="503" max="503" width="2.33203125" style="3" customWidth="1"/>
    <col min="504" max="504" width="10.33203125" style="3" customWidth="1"/>
    <col min="505" max="505" width="1.44140625" style="3" customWidth="1"/>
    <col min="506" max="506" width="10.33203125" style="3" customWidth="1"/>
    <col min="507" max="507" width="9.88671875" style="3" customWidth="1"/>
    <col min="508" max="508" width="6.6640625" style="3" customWidth="1"/>
    <col min="509" max="509" width="2.109375" style="3" customWidth="1"/>
    <col min="510" max="510" width="7.109375" style="3" customWidth="1"/>
    <col min="511" max="511" width="2" style="3" customWidth="1"/>
    <col min="512" max="512" width="7.88671875" style="3" customWidth="1"/>
    <col min="513" max="513" width="2.109375" style="3" customWidth="1"/>
    <col min="514" max="514" width="10" style="3" customWidth="1"/>
    <col min="515" max="515" width="1.88671875" style="3" customWidth="1"/>
    <col min="516" max="516" width="10" style="3" customWidth="1"/>
    <col min="517" max="517" width="1.33203125" style="3" customWidth="1"/>
    <col min="518" max="518" width="10" style="3" customWidth="1"/>
    <col min="519" max="519" width="1.109375" style="3" customWidth="1"/>
    <col min="520" max="520" width="10" style="3" customWidth="1"/>
    <col min="521" max="521" width="1.5546875" style="3" customWidth="1"/>
    <col min="522" max="522" width="10" style="3" customWidth="1"/>
    <col min="523" max="523" width="1.44140625" style="3" customWidth="1"/>
    <col min="524" max="524" width="10" style="3" customWidth="1"/>
    <col min="525" max="525" width="1.88671875" style="3" customWidth="1"/>
    <col min="526" max="526" width="10" style="3" customWidth="1"/>
    <col min="527" max="527" width="1.6640625" style="3" customWidth="1"/>
    <col min="528" max="528" width="10" style="3" customWidth="1"/>
    <col min="529" max="529" width="1.6640625" style="3" customWidth="1"/>
    <col min="530" max="531" width="10" style="3" customWidth="1"/>
    <col min="532" max="532" width="2" style="3" customWidth="1"/>
    <col min="533" max="740" width="10" style="3"/>
    <col min="741" max="741" width="4.109375" style="3" customWidth="1"/>
    <col min="742" max="742" width="17.88671875" style="3" customWidth="1"/>
    <col min="743" max="743" width="2.33203125" style="3" customWidth="1"/>
    <col min="744" max="744" width="5.6640625" style="3" customWidth="1"/>
    <col min="745" max="745" width="1.6640625" style="3" customWidth="1"/>
    <col min="746" max="746" width="9.109375" style="3" customWidth="1"/>
    <col min="747" max="747" width="1.88671875" style="3" customWidth="1"/>
    <col min="748" max="748" width="9.5546875" style="3" customWidth="1"/>
    <col min="749" max="749" width="2" style="3" customWidth="1"/>
    <col min="750" max="750" width="8.6640625" style="3" customWidth="1"/>
    <col min="751" max="751" width="3.109375" style="3" customWidth="1"/>
    <col min="752" max="752" width="9.5546875" style="3" customWidth="1"/>
    <col min="753" max="753" width="2.6640625" style="3" customWidth="1"/>
    <col min="754" max="754" width="10" style="3" customWidth="1"/>
    <col min="755" max="755" width="1.6640625" style="3" customWidth="1"/>
    <col min="756" max="756" width="9.44140625" style="3" customWidth="1"/>
    <col min="757" max="757" width="2.5546875" style="3" customWidth="1"/>
    <col min="758" max="758" width="10" style="3" customWidth="1"/>
    <col min="759" max="759" width="2.33203125" style="3" customWidth="1"/>
    <col min="760" max="760" width="10.33203125" style="3" customWidth="1"/>
    <col min="761" max="761" width="1.44140625" style="3" customWidth="1"/>
    <col min="762" max="762" width="10.33203125" style="3" customWidth="1"/>
    <col min="763" max="763" width="9.88671875" style="3" customWidth="1"/>
    <col min="764" max="764" width="6.6640625" style="3" customWidth="1"/>
    <col min="765" max="765" width="2.109375" style="3" customWidth="1"/>
    <col min="766" max="766" width="7.109375" style="3" customWidth="1"/>
    <col min="767" max="767" width="2" style="3" customWidth="1"/>
    <col min="768" max="768" width="7.88671875" style="3" customWidth="1"/>
    <col min="769" max="769" width="2.109375" style="3" customWidth="1"/>
    <col min="770" max="770" width="10" style="3" customWidth="1"/>
    <col min="771" max="771" width="1.88671875" style="3" customWidth="1"/>
    <col min="772" max="772" width="10" style="3" customWidth="1"/>
    <col min="773" max="773" width="1.33203125" style="3" customWidth="1"/>
    <col min="774" max="774" width="10" style="3" customWidth="1"/>
    <col min="775" max="775" width="1.109375" style="3" customWidth="1"/>
    <col min="776" max="776" width="10" style="3" customWidth="1"/>
    <col min="777" max="777" width="1.5546875" style="3" customWidth="1"/>
    <col min="778" max="778" width="10" style="3" customWidth="1"/>
    <col min="779" max="779" width="1.44140625" style="3" customWidth="1"/>
    <col min="780" max="780" width="10" style="3" customWidth="1"/>
    <col min="781" max="781" width="1.88671875" style="3" customWidth="1"/>
    <col min="782" max="782" width="10" style="3" customWidth="1"/>
    <col min="783" max="783" width="1.6640625" style="3" customWidth="1"/>
    <col min="784" max="784" width="10" style="3" customWidth="1"/>
    <col min="785" max="785" width="1.6640625" style="3" customWidth="1"/>
    <col min="786" max="787" width="10" style="3" customWidth="1"/>
    <col min="788" max="788" width="2" style="3" customWidth="1"/>
    <col min="789" max="996" width="10" style="3"/>
    <col min="997" max="997" width="4.109375" style="3" customWidth="1"/>
    <col min="998" max="998" width="17.88671875" style="3" customWidth="1"/>
    <col min="999" max="999" width="2.33203125" style="3" customWidth="1"/>
    <col min="1000" max="1000" width="5.6640625" style="3" customWidth="1"/>
    <col min="1001" max="1001" width="1.6640625" style="3" customWidth="1"/>
    <col min="1002" max="1002" width="9.109375" style="3" customWidth="1"/>
    <col min="1003" max="1003" width="1.88671875" style="3" customWidth="1"/>
    <col min="1004" max="1004" width="9.5546875" style="3" customWidth="1"/>
    <col min="1005" max="1005" width="2" style="3" customWidth="1"/>
    <col min="1006" max="1006" width="8.6640625" style="3" customWidth="1"/>
    <col min="1007" max="1007" width="3.109375" style="3" customWidth="1"/>
    <col min="1008" max="1008" width="9.5546875" style="3" customWidth="1"/>
    <col min="1009" max="1009" width="2.6640625" style="3" customWidth="1"/>
    <col min="1010" max="1010" width="10" style="3" customWidth="1"/>
    <col min="1011" max="1011" width="1.6640625" style="3" customWidth="1"/>
    <col min="1012" max="1012" width="9.44140625" style="3" customWidth="1"/>
    <col min="1013" max="1013" width="2.5546875" style="3" customWidth="1"/>
    <col min="1014" max="1014" width="10" style="3" customWidth="1"/>
    <col min="1015" max="1015" width="2.33203125" style="3" customWidth="1"/>
    <col min="1016" max="1016" width="10.33203125" style="3" customWidth="1"/>
    <col min="1017" max="1017" width="1.44140625" style="3" customWidth="1"/>
    <col min="1018" max="1018" width="10.33203125" style="3" customWidth="1"/>
    <col min="1019" max="1019" width="9.88671875" style="3" customWidth="1"/>
    <col min="1020" max="1020" width="6.6640625" style="3" customWidth="1"/>
    <col min="1021" max="1021" width="2.109375" style="3" customWidth="1"/>
    <col min="1022" max="1022" width="7.109375" style="3" customWidth="1"/>
    <col min="1023" max="1023" width="2" style="3" customWidth="1"/>
    <col min="1024" max="1024" width="7.88671875" style="3" customWidth="1"/>
    <col min="1025" max="1025" width="2.109375" style="3" customWidth="1"/>
    <col min="1026" max="1026" width="10" style="3" customWidth="1"/>
    <col min="1027" max="1027" width="1.88671875" style="3" customWidth="1"/>
    <col min="1028" max="1028" width="10" style="3" customWidth="1"/>
    <col min="1029" max="1029" width="1.33203125" style="3" customWidth="1"/>
    <col min="1030" max="1030" width="10" style="3" customWidth="1"/>
    <col min="1031" max="1031" width="1.109375" style="3" customWidth="1"/>
    <col min="1032" max="1032" width="10" style="3" customWidth="1"/>
    <col min="1033" max="1033" width="1.5546875" style="3" customWidth="1"/>
    <col min="1034" max="1034" width="10" style="3" customWidth="1"/>
    <col min="1035" max="1035" width="1.44140625" style="3" customWidth="1"/>
    <col min="1036" max="1036" width="10" style="3" customWidth="1"/>
    <col min="1037" max="1037" width="1.88671875" style="3" customWidth="1"/>
    <col min="1038" max="1038" width="10" style="3" customWidth="1"/>
    <col min="1039" max="1039" width="1.6640625" style="3" customWidth="1"/>
    <col min="1040" max="1040" width="10" style="3" customWidth="1"/>
    <col min="1041" max="1041" width="1.6640625" style="3" customWidth="1"/>
    <col min="1042" max="1043" width="10" style="3" customWidth="1"/>
    <col min="1044" max="1044" width="2" style="3" customWidth="1"/>
    <col min="1045" max="1252" width="10" style="3"/>
    <col min="1253" max="1253" width="4.109375" style="3" customWidth="1"/>
    <col min="1254" max="1254" width="17.88671875" style="3" customWidth="1"/>
    <col min="1255" max="1255" width="2.33203125" style="3" customWidth="1"/>
    <col min="1256" max="1256" width="5.6640625" style="3" customWidth="1"/>
    <col min="1257" max="1257" width="1.6640625" style="3" customWidth="1"/>
    <col min="1258" max="1258" width="9.109375" style="3" customWidth="1"/>
    <col min="1259" max="1259" width="1.88671875" style="3" customWidth="1"/>
    <col min="1260" max="1260" width="9.5546875" style="3" customWidth="1"/>
    <col min="1261" max="1261" width="2" style="3" customWidth="1"/>
    <col min="1262" max="1262" width="8.6640625" style="3" customWidth="1"/>
    <col min="1263" max="1263" width="3.109375" style="3" customWidth="1"/>
    <col min="1264" max="1264" width="9.5546875" style="3" customWidth="1"/>
    <col min="1265" max="1265" width="2.6640625" style="3" customWidth="1"/>
    <col min="1266" max="1266" width="10" style="3" customWidth="1"/>
    <col min="1267" max="1267" width="1.6640625" style="3" customWidth="1"/>
    <col min="1268" max="1268" width="9.44140625" style="3" customWidth="1"/>
    <col min="1269" max="1269" width="2.5546875" style="3" customWidth="1"/>
    <col min="1270" max="1270" width="10" style="3" customWidth="1"/>
    <col min="1271" max="1271" width="2.33203125" style="3" customWidth="1"/>
    <col min="1272" max="1272" width="10.33203125" style="3" customWidth="1"/>
    <col min="1273" max="1273" width="1.44140625" style="3" customWidth="1"/>
    <col min="1274" max="1274" width="10.33203125" style="3" customWidth="1"/>
    <col min="1275" max="1275" width="9.88671875" style="3" customWidth="1"/>
    <col min="1276" max="1276" width="6.6640625" style="3" customWidth="1"/>
    <col min="1277" max="1277" width="2.109375" style="3" customWidth="1"/>
    <col min="1278" max="1278" width="7.109375" style="3" customWidth="1"/>
    <col min="1279" max="1279" width="2" style="3" customWidth="1"/>
    <col min="1280" max="1280" width="7.88671875" style="3" customWidth="1"/>
    <col min="1281" max="1281" width="2.109375" style="3" customWidth="1"/>
    <col min="1282" max="1282" width="10" style="3" customWidth="1"/>
    <col min="1283" max="1283" width="1.88671875" style="3" customWidth="1"/>
    <col min="1284" max="1284" width="10" style="3" customWidth="1"/>
    <col min="1285" max="1285" width="1.33203125" style="3" customWidth="1"/>
    <col min="1286" max="1286" width="10" style="3" customWidth="1"/>
    <col min="1287" max="1287" width="1.109375" style="3" customWidth="1"/>
    <col min="1288" max="1288" width="10" style="3" customWidth="1"/>
    <col min="1289" max="1289" width="1.5546875" style="3" customWidth="1"/>
    <col min="1290" max="1290" width="10" style="3" customWidth="1"/>
    <col min="1291" max="1291" width="1.44140625" style="3" customWidth="1"/>
    <col min="1292" max="1292" width="10" style="3" customWidth="1"/>
    <col min="1293" max="1293" width="1.88671875" style="3" customWidth="1"/>
    <col min="1294" max="1294" width="10" style="3" customWidth="1"/>
    <col min="1295" max="1295" width="1.6640625" style="3" customWidth="1"/>
    <col min="1296" max="1296" width="10" style="3" customWidth="1"/>
    <col min="1297" max="1297" width="1.6640625" style="3" customWidth="1"/>
    <col min="1298" max="1299" width="10" style="3" customWidth="1"/>
    <col min="1300" max="1300" width="2" style="3" customWidth="1"/>
    <col min="1301" max="1508" width="10" style="3"/>
    <col min="1509" max="1509" width="4.109375" style="3" customWidth="1"/>
    <col min="1510" max="1510" width="17.88671875" style="3" customWidth="1"/>
    <col min="1511" max="1511" width="2.33203125" style="3" customWidth="1"/>
    <col min="1512" max="1512" width="5.6640625" style="3" customWidth="1"/>
    <col min="1513" max="1513" width="1.6640625" style="3" customWidth="1"/>
    <col min="1514" max="1514" width="9.109375" style="3" customWidth="1"/>
    <col min="1515" max="1515" width="1.88671875" style="3" customWidth="1"/>
    <col min="1516" max="1516" width="9.5546875" style="3" customWidth="1"/>
    <col min="1517" max="1517" width="2" style="3" customWidth="1"/>
    <col min="1518" max="1518" width="8.6640625" style="3" customWidth="1"/>
    <col min="1519" max="1519" width="3.109375" style="3" customWidth="1"/>
    <col min="1520" max="1520" width="9.5546875" style="3" customWidth="1"/>
    <col min="1521" max="1521" width="2.6640625" style="3" customWidth="1"/>
    <col min="1522" max="1522" width="10" style="3" customWidth="1"/>
    <col min="1523" max="1523" width="1.6640625" style="3" customWidth="1"/>
    <col min="1524" max="1524" width="9.44140625" style="3" customWidth="1"/>
    <col min="1525" max="1525" width="2.5546875" style="3" customWidth="1"/>
    <col min="1526" max="1526" width="10" style="3" customWidth="1"/>
    <col min="1527" max="1527" width="2.33203125" style="3" customWidth="1"/>
    <col min="1528" max="1528" width="10.33203125" style="3" customWidth="1"/>
    <col min="1529" max="1529" width="1.44140625" style="3" customWidth="1"/>
    <col min="1530" max="1530" width="10.33203125" style="3" customWidth="1"/>
    <col min="1531" max="1531" width="9.88671875" style="3" customWidth="1"/>
    <col min="1532" max="1532" width="6.6640625" style="3" customWidth="1"/>
    <col min="1533" max="1533" width="2.109375" style="3" customWidth="1"/>
    <col min="1534" max="1534" width="7.109375" style="3" customWidth="1"/>
    <col min="1535" max="1535" width="2" style="3" customWidth="1"/>
    <col min="1536" max="1536" width="7.88671875" style="3" customWidth="1"/>
    <col min="1537" max="1537" width="2.109375" style="3" customWidth="1"/>
    <col min="1538" max="1538" width="10" style="3" customWidth="1"/>
    <col min="1539" max="1539" width="1.88671875" style="3" customWidth="1"/>
    <col min="1540" max="1540" width="10" style="3" customWidth="1"/>
    <col min="1541" max="1541" width="1.33203125" style="3" customWidth="1"/>
    <col min="1542" max="1542" width="10" style="3" customWidth="1"/>
    <col min="1543" max="1543" width="1.109375" style="3" customWidth="1"/>
    <col min="1544" max="1544" width="10" style="3" customWidth="1"/>
    <col min="1545" max="1545" width="1.5546875" style="3" customWidth="1"/>
    <col min="1546" max="1546" width="10" style="3" customWidth="1"/>
    <col min="1547" max="1547" width="1.44140625" style="3" customWidth="1"/>
    <col min="1548" max="1548" width="10" style="3" customWidth="1"/>
    <col min="1549" max="1549" width="1.88671875" style="3" customWidth="1"/>
    <col min="1550" max="1550" width="10" style="3" customWidth="1"/>
    <col min="1551" max="1551" width="1.6640625" style="3" customWidth="1"/>
    <col min="1552" max="1552" width="10" style="3" customWidth="1"/>
    <col min="1553" max="1553" width="1.6640625" style="3" customWidth="1"/>
    <col min="1554" max="1555" width="10" style="3" customWidth="1"/>
    <col min="1556" max="1556" width="2" style="3" customWidth="1"/>
    <col min="1557" max="1764" width="10" style="3"/>
    <col min="1765" max="1765" width="4.109375" style="3" customWidth="1"/>
    <col min="1766" max="1766" width="17.88671875" style="3" customWidth="1"/>
    <col min="1767" max="1767" width="2.33203125" style="3" customWidth="1"/>
    <col min="1768" max="1768" width="5.6640625" style="3" customWidth="1"/>
    <col min="1769" max="1769" width="1.6640625" style="3" customWidth="1"/>
    <col min="1770" max="1770" width="9.109375" style="3" customWidth="1"/>
    <col min="1771" max="1771" width="1.88671875" style="3" customWidth="1"/>
    <col min="1772" max="1772" width="9.5546875" style="3" customWidth="1"/>
    <col min="1773" max="1773" width="2" style="3" customWidth="1"/>
    <col min="1774" max="1774" width="8.6640625" style="3" customWidth="1"/>
    <col min="1775" max="1775" width="3.109375" style="3" customWidth="1"/>
    <col min="1776" max="1776" width="9.5546875" style="3" customWidth="1"/>
    <col min="1777" max="1777" width="2.6640625" style="3" customWidth="1"/>
    <col min="1778" max="1778" width="10" style="3" customWidth="1"/>
    <col min="1779" max="1779" width="1.6640625" style="3" customWidth="1"/>
    <col min="1780" max="1780" width="9.44140625" style="3" customWidth="1"/>
    <col min="1781" max="1781" width="2.5546875" style="3" customWidth="1"/>
    <col min="1782" max="1782" width="10" style="3" customWidth="1"/>
    <col min="1783" max="1783" width="2.33203125" style="3" customWidth="1"/>
    <col min="1784" max="1784" width="10.33203125" style="3" customWidth="1"/>
    <col min="1785" max="1785" width="1.44140625" style="3" customWidth="1"/>
    <col min="1786" max="1786" width="10.33203125" style="3" customWidth="1"/>
    <col min="1787" max="1787" width="9.88671875" style="3" customWidth="1"/>
    <col min="1788" max="1788" width="6.6640625" style="3" customWidth="1"/>
    <col min="1789" max="1789" width="2.109375" style="3" customWidth="1"/>
    <col min="1790" max="1790" width="7.109375" style="3" customWidth="1"/>
    <col min="1791" max="1791" width="2" style="3" customWidth="1"/>
    <col min="1792" max="1792" width="7.88671875" style="3" customWidth="1"/>
    <col min="1793" max="1793" width="2.109375" style="3" customWidth="1"/>
    <col min="1794" max="1794" width="10" style="3" customWidth="1"/>
    <col min="1795" max="1795" width="1.88671875" style="3" customWidth="1"/>
    <col min="1796" max="1796" width="10" style="3" customWidth="1"/>
    <col min="1797" max="1797" width="1.33203125" style="3" customWidth="1"/>
    <col min="1798" max="1798" width="10" style="3" customWidth="1"/>
    <col min="1799" max="1799" width="1.109375" style="3" customWidth="1"/>
    <col min="1800" max="1800" width="10" style="3" customWidth="1"/>
    <col min="1801" max="1801" width="1.5546875" style="3" customWidth="1"/>
    <col min="1802" max="1802" width="10" style="3" customWidth="1"/>
    <col min="1803" max="1803" width="1.44140625" style="3" customWidth="1"/>
    <col min="1804" max="1804" width="10" style="3" customWidth="1"/>
    <col min="1805" max="1805" width="1.88671875" style="3" customWidth="1"/>
    <col min="1806" max="1806" width="10" style="3" customWidth="1"/>
    <col min="1807" max="1807" width="1.6640625" style="3" customWidth="1"/>
    <col min="1808" max="1808" width="10" style="3" customWidth="1"/>
    <col min="1809" max="1809" width="1.6640625" style="3" customWidth="1"/>
    <col min="1810" max="1811" width="10" style="3" customWidth="1"/>
    <col min="1812" max="1812" width="2" style="3" customWidth="1"/>
    <col min="1813" max="2020" width="10" style="3"/>
    <col min="2021" max="2021" width="4.109375" style="3" customWidth="1"/>
    <col min="2022" max="2022" width="17.88671875" style="3" customWidth="1"/>
    <col min="2023" max="2023" width="2.33203125" style="3" customWidth="1"/>
    <col min="2024" max="2024" width="5.6640625" style="3" customWidth="1"/>
    <col min="2025" max="2025" width="1.6640625" style="3" customWidth="1"/>
    <col min="2026" max="2026" width="9.109375" style="3" customWidth="1"/>
    <col min="2027" max="2027" width="1.88671875" style="3" customWidth="1"/>
    <col min="2028" max="2028" width="9.5546875" style="3" customWidth="1"/>
    <col min="2029" max="2029" width="2" style="3" customWidth="1"/>
    <col min="2030" max="2030" width="8.6640625" style="3" customWidth="1"/>
    <col min="2031" max="2031" width="3.109375" style="3" customWidth="1"/>
    <col min="2032" max="2032" width="9.5546875" style="3" customWidth="1"/>
    <col min="2033" max="2033" width="2.6640625" style="3" customWidth="1"/>
    <col min="2034" max="2034" width="10" style="3" customWidth="1"/>
    <col min="2035" max="2035" width="1.6640625" style="3" customWidth="1"/>
    <col min="2036" max="2036" width="9.44140625" style="3" customWidth="1"/>
    <col min="2037" max="2037" width="2.5546875" style="3" customWidth="1"/>
    <col min="2038" max="2038" width="10" style="3" customWidth="1"/>
    <col min="2039" max="2039" width="2.33203125" style="3" customWidth="1"/>
    <col min="2040" max="2040" width="10.33203125" style="3" customWidth="1"/>
    <col min="2041" max="2041" width="1.44140625" style="3" customWidth="1"/>
    <col min="2042" max="2042" width="10.33203125" style="3" customWidth="1"/>
    <col min="2043" max="2043" width="9.88671875" style="3" customWidth="1"/>
    <col min="2044" max="2044" width="6.6640625" style="3" customWidth="1"/>
    <col min="2045" max="2045" width="2.109375" style="3" customWidth="1"/>
    <col min="2046" max="2046" width="7.109375" style="3" customWidth="1"/>
    <col min="2047" max="2047" width="2" style="3" customWidth="1"/>
    <col min="2048" max="2048" width="7.88671875" style="3" customWidth="1"/>
    <col min="2049" max="2049" width="2.109375" style="3" customWidth="1"/>
    <col min="2050" max="2050" width="10" style="3" customWidth="1"/>
    <col min="2051" max="2051" width="1.88671875" style="3" customWidth="1"/>
    <col min="2052" max="2052" width="10" style="3" customWidth="1"/>
    <col min="2053" max="2053" width="1.33203125" style="3" customWidth="1"/>
    <col min="2054" max="2054" width="10" style="3" customWidth="1"/>
    <col min="2055" max="2055" width="1.109375" style="3" customWidth="1"/>
    <col min="2056" max="2056" width="10" style="3" customWidth="1"/>
    <col min="2057" max="2057" width="1.5546875" style="3" customWidth="1"/>
    <col min="2058" max="2058" width="10" style="3" customWidth="1"/>
    <col min="2059" max="2059" width="1.44140625" style="3" customWidth="1"/>
    <col min="2060" max="2060" width="10" style="3" customWidth="1"/>
    <col min="2061" max="2061" width="1.88671875" style="3" customWidth="1"/>
    <col min="2062" max="2062" width="10" style="3" customWidth="1"/>
    <col min="2063" max="2063" width="1.6640625" style="3" customWidth="1"/>
    <col min="2064" max="2064" width="10" style="3" customWidth="1"/>
    <col min="2065" max="2065" width="1.6640625" style="3" customWidth="1"/>
    <col min="2066" max="2067" width="10" style="3" customWidth="1"/>
    <col min="2068" max="2068" width="2" style="3" customWidth="1"/>
    <col min="2069" max="2276" width="10" style="3"/>
    <col min="2277" max="2277" width="4.109375" style="3" customWidth="1"/>
    <col min="2278" max="2278" width="17.88671875" style="3" customWidth="1"/>
    <col min="2279" max="2279" width="2.33203125" style="3" customWidth="1"/>
    <col min="2280" max="2280" width="5.6640625" style="3" customWidth="1"/>
    <col min="2281" max="2281" width="1.6640625" style="3" customWidth="1"/>
    <col min="2282" max="2282" width="9.109375" style="3" customWidth="1"/>
    <col min="2283" max="2283" width="1.88671875" style="3" customWidth="1"/>
    <col min="2284" max="2284" width="9.5546875" style="3" customWidth="1"/>
    <col min="2285" max="2285" width="2" style="3" customWidth="1"/>
    <col min="2286" max="2286" width="8.6640625" style="3" customWidth="1"/>
    <col min="2287" max="2287" width="3.109375" style="3" customWidth="1"/>
    <col min="2288" max="2288" width="9.5546875" style="3" customWidth="1"/>
    <col min="2289" max="2289" width="2.6640625" style="3" customWidth="1"/>
    <col min="2290" max="2290" width="10" style="3" customWidth="1"/>
    <col min="2291" max="2291" width="1.6640625" style="3" customWidth="1"/>
    <col min="2292" max="2292" width="9.44140625" style="3" customWidth="1"/>
    <col min="2293" max="2293" width="2.5546875" style="3" customWidth="1"/>
    <col min="2294" max="2294" width="10" style="3" customWidth="1"/>
    <col min="2295" max="2295" width="2.33203125" style="3" customWidth="1"/>
    <col min="2296" max="2296" width="10.33203125" style="3" customWidth="1"/>
    <col min="2297" max="2297" width="1.44140625" style="3" customWidth="1"/>
    <col min="2298" max="2298" width="10.33203125" style="3" customWidth="1"/>
    <col min="2299" max="2299" width="9.88671875" style="3" customWidth="1"/>
    <col min="2300" max="2300" width="6.6640625" style="3" customWidth="1"/>
    <col min="2301" max="2301" width="2.109375" style="3" customWidth="1"/>
    <col min="2302" max="2302" width="7.109375" style="3" customWidth="1"/>
    <col min="2303" max="2303" width="2" style="3" customWidth="1"/>
    <col min="2304" max="2304" width="7.88671875" style="3" customWidth="1"/>
    <col min="2305" max="2305" width="2.109375" style="3" customWidth="1"/>
    <col min="2306" max="2306" width="10" style="3" customWidth="1"/>
    <col min="2307" max="2307" width="1.88671875" style="3" customWidth="1"/>
    <col min="2308" max="2308" width="10" style="3" customWidth="1"/>
    <col min="2309" max="2309" width="1.33203125" style="3" customWidth="1"/>
    <col min="2310" max="2310" width="10" style="3" customWidth="1"/>
    <col min="2311" max="2311" width="1.109375" style="3" customWidth="1"/>
    <col min="2312" max="2312" width="10" style="3" customWidth="1"/>
    <col min="2313" max="2313" width="1.5546875" style="3" customWidth="1"/>
    <col min="2314" max="2314" width="10" style="3" customWidth="1"/>
    <col min="2315" max="2315" width="1.44140625" style="3" customWidth="1"/>
    <col min="2316" max="2316" width="10" style="3" customWidth="1"/>
    <col min="2317" max="2317" width="1.88671875" style="3" customWidth="1"/>
    <col min="2318" max="2318" width="10" style="3" customWidth="1"/>
    <col min="2319" max="2319" width="1.6640625" style="3" customWidth="1"/>
    <col min="2320" max="2320" width="10" style="3" customWidth="1"/>
    <col min="2321" max="2321" width="1.6640625" style="3" customWidth="1"/>
    <col min="2322" max="2323" width="10" style="3" customWidth="1"/>
    <col min="2324" max="2324" width="2" style="3" customWidth="1"/>
    <col min="2325" max="2532" width="10" style="3"/>
    <col min="2533" max="2533" width="4.109375" style="3" customWidth="1"/>
    <col min="2534" max="2534" width="17.88671875" style="3" customWidth="1"/>
    <col min="2535" max="2535" width="2.33203125" style="3" customWidth="1"/>
    <col min="2536" max="2536" width="5.6640625" style="3" customWidth="1"/>
    <col min="2537" max="2537" width="1.6640625" style="3" customWidth="1"/>
    <col min="2538" max="2538" width="9.109375" style="3" customWidth="1"/>
    <col min="2539" max="2539" width="1.88671875" style="3" customWidth="1"/>
    <col min="2540" max="2540" width="9.5546875" style="3" customWidth="1"/>
    <col min="2541" max="2541" width="2" style="3" customWidth="1"/>
    <col min="2542" max="2542" width="8.6640625" style="3" customWidth="1"/>
    <col min="2543" max="2543" width="3.109375" style="3" customWidth="1"/>
    <col min="2544" max="2544" width="9.5546875" style="3" customWidth="1"/>
    <col min="2545" max="2545" width="2.6640625" style="3" customWidth="1"/>
    <col min="2546" max="2546" width="10" style="3" customWidth="1"/>
    <col min="2547" max="2547" width="1.6640625" style="3" customWidth="1"/>
    <col min="2548" max="2548" width="9.44140625" style="3" customWidth="1"/>
    <col min="2549" max="2549" width="2.5546875" style="3" customWidth="1"/>
    <col min="2550" max="2550" width="10" style="3" customWidth="1"/>
    <col min="2551" max="2551" width="2.33203125" style="3" customWidth="1"/>
    <col min="2552" max="2552" width="10.33203125" style="3" customWidth="1"/>
    <col min="2553" max="2553" width="1.44140625" style="3" customWidth="1"/>
    <col min="2554" max="2554" width="10.33203125" style="3" customWidth="1"/>
    <col min="2555" max="2555" width="9.88671875" style="3" customWidth="1"/>
    <col min="2556" max="2556" width="6.6640625" style="3" customWidth="1"/>
    <col min="2557" max="2557" width="2.109375" style="3" customWidth="1"/>
    <col min="2558" max="2558" width="7.109375" style="3" customWidth="1"/>
    <col min="2559" max="2559" width="2" style="3" customWidth="1"/>
    <col min="2560" max="2560" width="7.88671875" style="3" customWidth="1"/>
    <col min="2561" max="2561" width="2.109375" style="3" customWidth="1"/>
    <col min="2562" max="2562" width="10" style="3" customWidth="1"/>
    <col min="2563" max="2563" width="1.88671875" style="3" customWidth="1"/>
    <col min="2564" max="2564" width="10" style="3" customWidth="1"/>
    <col min="2565" max="2565" width="1.33203125" style="3" customWidth="1"/>
    <col min="2566" max="2566" width="10" style="3" customWidth="1"/>
    <col min="2567" max="2567" width="1.109375" style="3" customWidth="1"/>
    <col min="2568" max="2568" width="10" style="3" customWidth="1"/>
    <col min="2569" max="2569" width="1.5546875" style="3" customWidth="1"/>
    <col min="2570" max="2570" width="10" style="3" customWidth="1"/>
    <col min="2571" max="2571" width="1.44140625" style="3" customWidth="1"/>
    <col min="2572" max="2572" width="10" style="3" customWidth="1"/>
    <col min="2573" max="2573" width="1.88671875" style="3" customWidth="1"/>
    <col min="2574" max="2574" width="10" style="3" customWidth="1"/>
    <col min="2575" max="2575" width="1.6640625" style="3" customWidth="1"/>
    <col min="2576" max="2576" width="10" style="3" customWidth="1"/>
    <col min="2577" max="2577" width="1.6640625" style="3" customWidth="1"/>
    <col min="2578" max="2579" width="10" style="3" customWidth="1"/>
    <col min="2580" max="2580" width="2" style="3" customWidth="1"/>
    <col min="2581" max="2788" width="10" style="3"/>
    <col min="2789" max="2789" width="4.109375" style="3" customWidth="1"/>
    <col min="2790" max="2790" width="17.88671875" style="3" customWidth="1"/>
    <col min="2791" max="2791" width="2.33203125" style="3" customWidth="1"/>
    <col min="2792" max="2792" width="5.6640625" style="3" customWidth="1"/>
    <col min="2793" max="2793" width="1.6640625" style="3" customWidth="1"/>
    <col min="2794" max="2794" width="9.109375" style="3" customWidth="1"/>
    <col min="2795" max="2795" width="1.88671875" style="3" customWidth="1"/>
    <col min="2796" max="2796" width="9.5546875" style="3" customWidth="1"/>
    <col min="2797" max="2797" width="2" style="3" customWidth="1"/>
    <col min="2798" max="2798" width="8.6640625" style="3" customWidth="1"/>
    <col min="2799" max="2799" width="3.109375" style="3" customWidth="1"/>
    <col min="2800" max="2800" width="9.5546875" style="3" customWidth="1"/>
    <col min="2801" max="2801" width="2.6640625" style="3" customWidth="1"/>
    <col min="2802" max="2802" width="10" style="3" customWidth="1"/>
    <col min="2803" max="2803" width="1.6640625" style="3" customWidth="1"/>
    <col min="2804" max="2804" width="9.44140625" style="3" customWidth="1"/>
    <col min="2805" max="2805" width="2.5546875" style="3" customWidth="1"/>
    <col min="2806" max="2806" width="10" style="3" customWidth="1"/>
    <col min="2807" max="2807" width="2.33203125" style="3" customWidth="1"/>
    <col min="2808" max="2808" width="10.33203125" style="3" customWidth="1"/>
    <col min="2809" max="2809" width="1.44140625" style="3" customWidth="1"/>
    <col min="2810" max="2810" width="10.33203125" style="3" customWidth="1"/>
    <col min="2811" max="2811" width="9.88671875" style="3" customWidth="1"/>
    <col min="2812" max="2812" width="6.6640625" style="3" customWidth="1"/>
    <col min="2813" max="2813" width="2.109375" style="3" customWidth="1"/>
    <col min="2814" max="2814" width="7.109375" style="3" customWidth="1"/>
    <col min="2815" max="2815" width="2" style="3" customWidth="1"/>
    <col min="2816" max="2816" width="7.88671875" style="3" customWidth="1"/>
    <col min="2817" max="2817" width="2.109375" style="3" customWidth="1"/>
    <col min="2818" max="2818" width="10" style="3" customWidth="1"/>
    <col min="2819" max="2819" width="1.88671875" style="3" customWidth="1"/>
    <col min="2820" max="2820" width="10" style="3" customWidth="1"/>
    <col min="2821" max="2821" width="1.33203125" style="3" customWidth="1"/>
    <col min="2822" max="2822" width="10" style="3" customWidth="1"/>
    <col min="2823" max="2823" width="1.109375" style="3" customWidth="1"/>
    <col min="2824" max="2824" width="10" style="3" customWidth="1"/>
    <col min="2825" max="2825" width="1.5546875" style="3" customWidth="1"/>
    <col min="2826" max="2826" width="10" style="3" customWidth="1"/>
    <col min="2827" max="2827" width="1.44140625" style="3" customWidth="1"/>
    <col min="2828" max="2828" width="10" style="3" customWidth="1"/>
    <col min="2829" max="2829" width="1.88671875" style="3" customWidth="1"/>
    <col min="2830" max="2830" width="10" style="3" customWidth="1"/>
    <col min="2831" max="2831" width="1.6640625" style="3" customWidth="1"/>
    <col min="2832" max="2832" width="10" style="3" customWidth="1"/>
    <col min="2833" max="2833" width="1.6640625" style="3" customWidth="1"/>
    <col min="2834" max="2835" width="10" style="3" customWidth="1"/>
    <col min="2836" max="2836" width="2" style="3" customWidth="1"/>
    <col min="2837" max="3044" width="10" style="3"/>
    <col min="3045" max="3045" width="4.109375" style="3" customWidth="1"/>
    <col min="3046" max="3046" width="17.88671875" style="3" customWidth="1"/>
    <col min="3047" max="3047" width="2.33203125" style="3" customWidth="1"/>
    <col min="3048" max="3048" width="5.6640625" style="3" customWidth="1"/>
    <col min="3049" max="3049" width="1.6640625" style="3" customWidth="1"/>
    <col min="3050" max="3050" width="9.109375" style="3" customWidth="1"/>
    <col min="3051" max="3051" width="1.88671875" style="3" customWidth="1"/>
    <col min="3052" max="3052" width="9.5546875" style="3" customWidth="1"/>
    <col min="3053" max="3053" width="2" style="3" customWidth="1"/>
    <col min="3054" max="3054" width="8.6640625" style="3" customWidth="1"/>
    <col min="3055" max="3055" width="3.109375" style="3" customWidth="1"/>
    <col min="3056" max="3056" width="9.5546875" style="3" customWidth="1"/>
    <col min="3057" max="3057" width="2.6640625" style="3" customWidth="1"/>
    <col min="3058" max="3058" width="10" style="3" customWidth="1"/>
    <col min="3059" max="3059" width="1.6640625" style="3" customWidth="1"/>
    <col min="3060" max="3060" width="9.44140625" style="3" customWidth="1"/>
    <col min="3061" max="3061" width="2.5546875" style="3" customWidth="1"/>
    <col min="3062" max="3062" width="10" style="3" customWidth="1"/>
    <col min="3063" max="3063" width="2.33203125" style="3" customWidth="1"/>
    <col min="3064" max="3064" width="10.33203125" style="3" customWidth="1"/>
    <col min="3065" max="3065" width="1.44140625" style="3" customWidth="1"/>
    <col min="3066" max="3066" width="10.33203125" style="3" customWidth="1"/>
    <col min="3067" max="3067" width="9.88671875" style="3" customWidth="1"/>
    <col min="3068" max="3068" width="6.6640625" style="3" customWidth="1"/>
    <col min="3069" max="3069" width="2.109375" style="3" customWidth="1"/>
    <col min="3070" max="3070" width="7.109375" style="3" customWidth="1"/>
    <col min="3071" max="3071" width="2" style="3" customWidth="1"/>
    <col min="3072" max="3072" width="7.88671875" style="3" customWidth="1"/>
    <col min="3073" max="3073" width="2.109375" style="3" customWidth="1"/>
    <col min="3074" max="3074" width="10" style="3" customWidth="1"/>
    <col min="3075" max="3075" width="1.88671875" style="3" customWidth="1"/>
    <col min="3076" max="3076" width="10" style="3" customWidth="1"/>
    <col min="3077" max="3077" width="1.33203125" style="3" customWidth="1"/>
    <col min="3078" max="3078" width="10" style="3" customWidth="1"/>
    <col min="3079" max="3079" width="1.109375" style="3" customWidth="1"/>
    <col min="3080" max="3080" width="10" style="3" customWidth="1"/>
    <col min="3081" max="3081" width="1.5546875" style="3" customWidth="1"/>
    <col min="3082" max="3082" width="10" style="3" customWidth="1"/>
    <col min="3083" max="3083" width="1.44140625" style="3" customWidth="1"/>
    <col min="3084" max="3084" width="10" style="3" customWidth="1"/>
    <col min="3085" max="3085" width="1.88671875" style="3" customWidth="1"/>
    <col min="3086" max="3086" width="10" style="3" customWidth="1"/>
    <col min="3087" max="3087" width="1.6640625" style="3" customWidth="1"/>
    <col min="3088" max="3088" width="10" style="3" customWidth="1"/>
    <col min="3089" max="3089" width="1.6640625" style="3" customWidth="1"/>
    <col min="3090" max="3091" width="10" style="3" customWidth="1"/>
    <col min="3092" max="3092" width="2" style="3" customWidth="1"/>
    <col min="3093" max="3300" width="10" style="3"/>
    <col min="3301" max="3301" width="4.109375" style="3" customWidth="1"/>
    <col min="3302" max="3302" width="17.88671875" style="3" customWidth="1"/>
    <col min="3303" max="3303" width="2.33203125" style="3" customWidth="1"/>
    <col min="3304" max="3304" width="5.6640625" style="3" customWidth="1"/>
    <col min="3305" max="3305" width="1.6640625" style="3" customWidth="1"/>
    <col min="3306" max="3306" width="9.109375" style="3" customWidth="1"/>
    <col min="3307" max="3307" width="1.88671875" style="3" customWidth="1"/>
    <col min="3308" max="3308" width="9.5546875" style="3" customWidth="1"/>
    <col min="3309" max="3309" width="2" style="3" customWidth="1"/>
    <col min="3310" max="3310" width="8.6640625" style="3" customWidth="1"/>
    <col min="3311" max="3311" width="3.109375" style="3" customWidth="1"/>
    <col min="3312" max="3312" width="9.5546875" style="3" customWidth="1"/>
    <col min="3313" max="3313" width="2.6640625" style="3" customWidth="1"/>
    <col min="3314" max="3314" width="10" style="3" customWidth="1"/>
    <col min="3315" max="3315" width="1.6640625" style="3" customWidth="1"/>
    <col min="3316" max="3316" width="9.44140625" style="3" customWidth="1"/>
    <col min="3317" max="3317" width="2.5546875" style="3" customWidth="1"/>
    <col min="3318" max="3318" width="10" style="3" customWidth="1"/>
    <col min="3319" max="3319" width="2.33203125" style="3" customWidth="1"/>
    <col min="3320" max="3320" width="10.33203125" style="3" customWidth="1"/>
    <col min="3321" max="3321" width="1.44140625" style="3" customWidth="1"/>
    <col min="3322" max="3322" width="10.33203125" style="3" customWidth="1"/>
    <col min="3323" max="3323" width="9.88671875" style="3" customWidth="1"/>
    <col min="3324" max="3324" width="6.6640625" style="3" customWidth="1"/>
    <col min="3325" max="3325" width="2.109375" style="3" customWidth="1"/>
    <col min="3326" max="3326" width="7.109375" style="3" customWidth="1"/>
    <col min="3327" max="3327" width="2" style="3" customWidth="1"/>
    <col min="3328" max="3328" width="7.88671875" style="3" customWidth="1"/>
    <col min="3329" max="3329" width="2.109375" style="3" customWidth="1"/>
    <col min="3330" max="3330" width="10" style="3" customWidth="1"/>
    <col min="3331" max="3331" width="1.88671875" style="3" customWidth="1"/>
    <col min="3332" max="3332" width="10" style="3" customWidth="1"/>
    <col min="3333" max="3333" width="1.33203125" style="3" customWidth="1"/>
    <col min="3334" max="3334" width="10" style="3" customWidth="1"/>
    <col min="3335" max="3335" width="1.109375" style="3" customWidth="1"/>
    <col min="3336" max="3336" width="10" style="3" customWidth="1"/>
    <col min="3337" max="3337" width="1.5546875" style="3" customWidth="1"/>
    <col min="3338" max="3338" width="10" style="3" customWidth="1"/>
    <col min="3339" max="3339" width="1.44140625" style="3" customWidth="1"/>
    <col min="3340" max="3340" width="10" style="3" customWidth="1"/>
    <col min="3341" max="3341" width="1.88671875" style="3" customWidth="1"/>
    <col min="3342" max="3342" width="10" style="3" customWidth="1"/>
    <col min="3343" max="3343" width="1.6640625" style="3" customWidth="1"/>
    <col min="3344" max="3344" width="10" style="3" customWidth="1"/>
    <col min="3345" max="3345" width="1.6640625" style="3" customWidth="1"/>
    <col min="3346" max="3347" width="10" style="3" customWidth="1"/>
    <col min="3348" max="3348" width="2" style="3" customWidth="1"/>
    <col min="3349" max="3556" width="10" style="3"/>
    <col min="3557" max="3557" width="4.109375" style="3" customWidth="1"/>
    <col min="3558" max="3558" width="17.88671875" style="3" customWidth="1"/>
    <col min="3559" max="3559" width="2.33203125" style="3" customWidth="1"/>
    <col min="3560" max="3560" width="5.6640625" style="3" customWidth="1"/>
    <col min="3561" max="3561" width="1.6640625" style="3" customWidth="1"/>
    <col min="3562" max="3562" width="9.109375" style="3" customWidth="1"/>
    <col min="3563" max="3563" width="1.88671875" style="3" customWidth="1"/>
    <col min="3564" max="3564" width="9.5546875" style="3" customWidth="1"/>
    <col min="3565" max="3565" width="2" style="3" customWidth="1"/>
    <col min="3566" max="3566" width="8.6640625" style="3" customWidth="1"/>
    <col min="3567" max="3567" width="3.109375" style="3" customWidth="1"/>
    <col min="3568" max="3568" width="9.5546875" style="3" customWidth="1"/>
    <col min="3569" max="3569" width="2.6640625" style="3" customWidth="1"/>
    <col min="3570" max="3570" width="10" style="3" customWidth="1"/>
    <col min="3571" max="3571" width="1.6640625" style="3" customWidth="1"/>
    <col min="3572" max="3572" width="9.44140625" style="3" customWidth="1"/>
    <col min="3573" max="3573" width="2.5546875" style="3" customWidth="1"/>
    <col min="3574" max="3574" width="10" style="3" customWidth="1"/>
    <col min="3575" max="3575" width="2.33203125" style="3" customWidth="1"/>
    <col min="3576" max="3576" width="10.33203125" style="3" customWidth="1"/>
    <col min="3577" max="3577" width="1.44140625" style="3" customWidth="1"/>
    <col min="3578" max="3578" width="10.33203125" style="3" customWidth="1"/>
    <col min="3579" max="3579" width="9.88671875" style="3" customWidth="1"/>
    <col min="3580" max="3580" width="6.6640625" style="3" customWidth="1"/>
    <col min="3581" max="3581" width="2.109375" style="3" customWidth="1"/>
    <col min="3582" max="3582" width="7.109375" style="3" customWidth="1"/>
    <col min="3583" max="3583" width="2" style="3" customWidth="1"/>
    <col min="3584" max="3584" width="7.88671875" style="3" customWidth="1"/>
    <col min="3585" max="3585" width="2.109375" style="3" customWidth="1"/>
    <col min="3586" max="3586" width="10" style="3" customWidth="1"/>
    <col min="3587" max="3587" width="1.88671875" style="3" customWidth="1"/>
    <col min="3588" max="3588" width="10" style="3" customWidth="1"/>
    <col min="3589" max="3589" width="1.33203125" style="3" customWidth="1"/>
    <col min="3590" max="3590" width="10" style="3" customWidth="1"/>
    <col min="3591" max="3591" width="1.109375" style="3" customWidth="1"/>
    <col min="3592" max="3592" width="10" style="3" customWidth="1"/>
    <col min="3593" max="3593" width="1.5546875" style="3" customWidth="1"/>
    <col min="3594" max="3594" width="10" style="3" customWidth="1"/>
    <col min="3595" max="3595" width="1.44140625" style="3" customWidth="1"/>
    <col min="3596" max="3596" width="10" style="3" customWidth="1"/>
    <col min="3597" max="3597" width="1.88671875" style="3" customWidth="1"/>
    <col min="3598" max="3598" width="10" style="3" customWidth="1"/>
    <col min="3599" max="3599" width="1.6640625" style="3" customWidth="1"/>
    <col min="3600" max="3600" width="10" style="3" customWidth="1"/>
    <col min="3601" max="3601" width="1.6640625" style="3" customWidth="1"/>
    <col min="3602" max="3603" width="10" style="3" customWidth="1"/>
    <col min="3604" max="3604" width="2" style="3" customWidth="1"/>
    <col min="3605" max="3812" width="10" style="3"/>
    <col min="3813" max="3813" width="4.109375" style="3" customWidth="1"/>
    <col min="3814" max="3814" width="17.88671875" style="3" customWidth="1"/>
    <col min="3815" max="3815" width="2.33203125" style="3" customWidth="1"/>
    <col min="3816" max="3816" width="5.6640625" style="3" customWidth="1"/>
    <col min="3817" max="3817" width="1.6640625" style="3" customWidth="1"/>
    <col min="3818" max="3818" width="9.109375" style="3" customWidth="1"/>
    <col min="3819" max="3819" width="1.88671875" style="3" customWidth="1"/>
    <col min="3820" max="3820" width="9.5546875" style="3" customWidth="1"/>
    <col min="3821" max="3821" width="2" style="3" customWidth="1"/>
    <col min="3822" max="3822" width="8.6640625" style="3" customWidth="1"/>
    <col min="3823" max="3823" width="3.109375" style="3" customWidth="1"/>
    <col min="3824" max="3824" width="9.5546875" style="3" customWidth="1"/>
    <col min="3825" max="3825" width="2.6640625" style="3" customWidth="1"/>
    <col min="3826" max="3826" width="10" style="3" customWidth="1"/>
    <col min="3827" max="3827" width="1.6640625" style="3" customWidth="1"/>
    <col min="3828" max="3828" width="9.44140625" style="3" customWidth="1"/>
    <col min="3829" max="3829" width="2.5546875" style="3" customWidth="1"/>
    <col min="3830" max="3830" width="10" style="3" customWidth="1"/>
    <col min="3831" max="3831" width="2.33203125" style="3" customWidth="1"/>
    <col min="3832" max="3832" width="10.33203125" style="3" customWidth="1"/>
    <col min="3833" max="3833" width="1.44140625" style="3" customWidth="1"/>
    <col min="3834" max="3834" width="10.33203125" style="3" customWidth="1"/>
    <col min="3835" max="3835" width="9.88671875" style="3" customWidth="1"/>
    <col min="3836" max="3836" width="6.6640625" style="3" customWidth="1"/>
    <col min="3837" max="3837" width="2.109375" style="3" customWidth="1"/>
    <col min="3838" max="3838" width="7.109375" style="3" customWidth="1"/>
    <col min="3839" max="3839" width="2" style="3" customWidth="1"/>
    <col min="3840" max="3840" width="7.88671875" style="3" customWidth="1"/>
    <col min="3841" max="3841" width="2.109375" style="3" customWidth="1"/>
    <col min="3842" max="3842" width="10" style="3" customWidth="1"/>
    <col min="3843" max="3843" width="1.88671875" style="3" customWidth="1"/>
    <col min="3844" max="3844" width="10" style="3" customWidth="1"/>
    <col min="3845" max="3845" width="1.33203125" style="3" customWidth="1"/>
    <col min="3846" max="3846" width="10" style="3" customWidth="1"/>
    <col min="3847" max="3847" width="1.109375" style="3" customWidth="1"/>
    <col min="3848" max="3848" width="10" style="3" customWidth="1"/>
    <col min="3849" max="3849" width="1.5546875" style="3" customWidth="1"/>
    <col min="3850" max="3850" width="10" style="3" customWidth="1"/>
    <col min="3851" max="3851" width="1.44140625" style="3" customWidth="1"/>
    <col min="3852" max="3852" width="10" style="3" customWidth="1"/>
    <col min="3853" max="3853" width="1.88671875" style="3" customWidth="1"/>
    <col min="3854" max="3854" width="10" style="3" customWidth="1"/>
    <col min="3855" max="3855" width="1.6640625" style="3" customWidth="1"/>
    <col min="3856" max="3856" width="10" style="3" customWidth="1"/>
    <col min="3857" max="3857" width="1.6640625" style="3" customWidth="1"/>
    <col min="3858" max="3859" width="10" style="3" customWidth="1"/>
    <col min="3860" max="3860" width="2" style="3" customWidth="1"/>
    <col min="3861" max="4068" width="10" style="3"/>
    <col min="4069" max="4069" width="4.109375" style="3" customWidth="1"/>
    <col min="4070" max="4070" width="17.88671875" style="3" customWidth="1"/>
    <col min="4071" max="4071" width="2.33203125" style="3" customWidth="1"/>
    <col min="4072" max="4072" width="5.6640625" style="3" customWidth="1"/>
    <col min="4073" max="4073" width="1.6640625" style="3" customWidth="1"/>
    <col min="4074" max="4074" width="9.109375" style="3" customWidth="1"/>
    <col min="4075" max="4075" width="1.88671875" style="3" customWidth="1"/>
    <col min="4076" max="4076" width="9.5546875" style="3" customWidth="1"/>
    <col min="4077" max="4077" width="2" style="3" customWidth="1"/>
    <col min="4078" max="4078" width="8.6640625" style="3" customWidth="1"/>
    <col min="4079" max="4079" width="3.109375" style="3" customWidth="1"/>
    <col min="4080" max="4080" width="9.5546875" style="3" customWidth="1"/>
    <col min="4081" max="4081" width="2.6640625" style="3" customWidth="1"/>
    <col min="4082" max="4082" width="10" style="3" customWidth="1"/>
    <col min="4083" max="4083" width="1.6640625" style="3" customWidth="1"/>
    <col min="4084" max="4084" width="9.44140625" style="3" customWidth="1"/>
    <col min="4085" max="4085" width="2.5546875" style="3" customWidth="1"/>
    <col min="4086" max="4086" width="10" style="3" customWidth="1"/>
    <col min="4087" max="4087" width="2.33203125" style="3" customWidth="1"/>
    <col min="4088" max="4088" width="10.33203125" style="3" customWidth="1"/>
    <col min="4089" max="4089" width="1.44140625" style="3" customWidth="1"/>
    <col min="4090" max="4090" width="10.33203125" style="3" customWidth="1"/>
    <col min="4091" max="4091" width="9.88671875" style="3" customWidth="1"/>
    <col min="4092" max="4092" width="6.6640625" style="3" customWidth="1"/>
    <col min="4093" max="4093" width="2.109375" style="3" customWidth="1"/>
    <col min="4094" max="4094" width="7.109375" style="3" customWidth="1"/>
    <col min="4095" max="4095" width="2" style="3" customWidth="1"/>
    <col min="4096" max="4096" width="7.88671875" style="3" customWidth="1"/>
    <col min="4097" max="4097" width="2.109375" style="3" customWidth="1"/>
    <col min="4098" max="4098" width="10" style="3" customWidth="1"/>
    <col min="4099" max="4099" width="1.88671875" style="3" customWidth="1"/>
    <col min="4100" max="4100" width="10" style="3" customWidth="1"/>
    <col min="4101" max="4101" width="1.33203125" style="3" customWidth="1"/>
    <col min="4102" max="4102" width="10" style="3" customWidth="1"/>
    <col min="4103" max="4103" width="1.109375" style="3" customWidth="1"/>
    <col min="4104" max="4104" width="10" style="3" customWidth="1"/>
    <col min="4105" max="4105" width="1.5546875" style="3" customWidth="1"/>
    <col min="4106" max="4106" width="10" style="3" customWidth="1"/>
    <col min="4107" max="4107" width="1.44140625" style="3" customWidth="1"/>
    <col min="4108" max="4108" width="10" style="3" customWidth="1"/>
    <col min="4109" max="4109" width="1.88671875" style="3" customWidth="1"/>
    <col min="4110" max="4110" width="10" style="3" customWidth="1"/>
    <col min="4111" max="4111" width="1.6640625" style="3" customWidth="1"/>
    <col min="4112" max="4112" width="10" style="3" customWidth="1"/>
    <col min="4113" max="4113" width="1.6640625" style="3" customWidth="1"/>
    <col min="4114" max="4115" width="10" style="3" customWidth="1"/>
    <col min="4116" max="4116" width="2" style="3" customWidth="1"/>
    <col min="4117" max="4324" width="10" style="3"/>
    <col min="4325" max="4325" width="4.109375" style="3" customWidth="1"/>
    <col min="4326" max="4326" width="17.88671875" style="3" customWidth="1"/>
    <col min="4327" max="4327" width="2.33203125" style="3" customWidth="1"/>
    <col min="4328" max="4328" width="5.6640625" style="3" customWidth="1"/>
    <col min="4329" max="4329" width="1.6640625" style="3" customWidth="1"/>
    <col min="4330" max="4330" width="9.109375" style="3" customWidth="1"/>
    <col min="4331" max="4331" width="1.88671875" style="3" customWidth="1"/>
    <col min="4332" max="4332" width="9.5546875" style="3" customWidth="1"/>
    <col min="4333" max="4333" width="2" style="3" customWidth="1"/>
    <col min="4334" max="4334" width="8.6640625" style="3" customWidth="1"/>
    <col min="4335" max="4335" width="3.109375" style="3" customWidth="1"/>
    <col min="4336" max="4336" width="9.5546875" style="3" customWidth="1"/>
    <col min="4337" max="4337" width="2.6640625" style="3" customWidth="1"/>
    <col min="4338" max="4338" width="10" style="3" customWidth="1"/>
    <col min="4339" max="4339" width="1.6640625" style="3" customWidth="1"/>
    <col min="4340" max="4340" width="9.44140625" style="3" customWidth="1"/>
    <col min="4341" max="4341" width="2.5546875" style="3" customWidth="1"/>
    <col min="4342" max="4342" width="10" style="3" customWidth="1"/>
    <col min="4343" max="4343" width="2.33203125" style="3" customWidth="1"/>
    <col min="4344" max="4344" width="10.33203125" style="3" customWidth="1"/>
    <col min="4345" max="4345" width="1.44140625" style="3" customWidth="1"/>
    <col min="4346" max="4346" width="10.33203125" style="3" customWidth="1"/>
    <col min="4347" max="4347" width="9.88671875" style="3" customWidth="1"/>
    <col min="4348" max="4348" width="6.6640625" style="3" customWidth="1"/>
    <col min="4349" max="4349" width="2.109375" style="3" customWidth="1"/>
    <col min="4350" max="4350" width="7.109375" style="3" customWidth="1"/>
    <col min="4351" max="4351" width="2" style="3" customWidth="1"/>
    <col min="4352" max="4352" width="7.88671875" style="3" customWidth="1"/>
    <col min="4353" max="4353" width="2.109375" style="3" customWidth="1"/>
    <col min="4354" max="4354" width="10" style="3" customWidth="1"/>
    <col min="4355" max="4355" width="1.88671875" style="3" customWidth="1"/>
    <col min="4356" max="4356" width="10" style="3" customWidth="1"/>
    <col min="4357" max="4357" width="1.33203125" style="3" customWidth="1"/>
    <col min="4358" max="4358" width="10" style="3" customWidth="1"/>
    <col min="4359" max="4359" width="1.109375" style="3" customWidth="1"/>
    <col min="4360" max="4360" width="10" style="3" customWidth="1"/>
    <col min="4361" max="4361" width="1.5546875" style="3" customWidth="1"/>
    <col min="4362" max="4362" width="10" style="3" customWidth="1"/>
    <col min="4363" max="4363" width="1.44140625" style="3" customWidth="1"/>
    <col min="4364" max="4364" width="10" style="3" customWidth="1"/>
    <col min="4365" max="4365" width="1.88671875" style="3" customWidth="1"/>
    <col min="4366" max="4366" width="10" style="3" customWidth="1"/>
    <col min="4367" max="4367" width="1.6640625" style="3" customWidth="1"/>
    <col min="4368" max="4368" width="10" style="3" customWidth="1"/>
    <col min="4369" max="4369" width="1.6640625" style="3" customWidth="1"/>
    <col min="4370" max="4371" width="10" style="3" customWidth="1"/>
    <col min="4372" max="4372" width="2" style="3" customWidth="1"/>
    <col min="4373" max="4580" width="10" style="3"/>
    <col min="4581" max="4581" width="4.109375" style="3" customWidth="1"/>
    <col min="4582" max="4582" width="17.88671875" style="3" customWidth="1"/>
    <col min="4583" max="4583" width="2.33203125" style="3" customWidth="1"/>
    <col min="4584" max="4584" width="5.6640625" style="3" customWidth="1"/>
    <col min="4585" max="4585" width="1.6640625" style="3" customWidth="1"/>
    <col min="4586" max="4586" width="9.109375" style="3" customWidth="1"/>
    <col min="4587" max="4587" width="1.88671875" style="3" customWidth="1"/>
    <col min="4588" max="4588" width="9.5546875" style="3" customWidth="1"/>
    <col min="4589" max="4589" width="2" style="3" customWidth="1"/>
    <col min="4590" max="4590" width="8.6640625" style="3" customWidth="1"/>
    <col min="4591" max="4591" width="3.109375" style="3" customWidth="1"/>
    <col min="4592" max="4592" width="9.5546875" style="3" customWidth="1"/>
    <col min="4593" max="4593" width="2.6640625" style="3" customWidth="1"/>
    <col min="4594" max="4594" width="10" style="3" customWidth="1"/>
    <col min="4595" max="4595" width="1.6640625" style="3" customWidth="1"/>
    <col min="4596" max="4596" width="9.44140625" style="3" customWidth="1"/>
    <col min="4597" max="4597" width="2.5546875" style="3" customWidth="1"/>
    <col min="4598" max="4598" width="10" style="3" customWidth="1"/>
    <col min="4599" max="4599" width="2.33203125" style="3" customWidth="1"/>
    <col min="4600" max="4600" width="10.33203125" style="3" customWidth="1"/>
    <col min="4601" max="4601" width="1.44140625" style="3" customWidth="1"/>
    <col min="4602" max="4602" width="10.33203125" style="3" customWidth="1"/>
    <col min="4603" max="4603" width="9.88671875" style="3" customWidth="1"/>
    <col min="4604" max="4604" width="6.6640625" style="3" customWidth="1"/>
    <col min="4605" max="4605" width="2.109375" style="3" customWidth="1"/>
    <col min="4606" max="4606" width="7.109375" style="3" customWidth="1"/>
    <col min="4607" max="4607" width="2" style="3" customWidth="1"/>
    <col min="4608" max="4608" width="7.88671875" style="3" customWidth="1"/>
    <col min="4609" max="4609" width="2.109375" style="3" customWidth="1"/>
    <col min="4610" max="4610" width="10" style="3" customWidth="1"/>
    <col min="4611" max="4611" width="1.88671875" style="3" customWidth="1"/>
    <col min="4612" max="4612" width="10" style="3" customWidth="1"/>
    <col min="4613" max="4613" width="1.33203125" style="3" customWidth="1"/>
    <col min="4614" max="4614" width="10" style="3" customWidth="1"/>
    <col min="4615" max="4615" width="1.109375" style="3" customWidth="1"/>
    <col min="4616" max="4616" width="10" style="3" customWidth="1"/>
    <col min="4617" max="4617" width="1.5546875" style="3" customWidth="1"/>
    <col min="4618" max="4618" width="10" style="3" customWidth="1"/>
    <col min="4619" max="4619" width="1.44140625" style="3" customWidth="1"/>
    <col min="4620" max="4620" width="10" style="3" customWidth="1"/>
    <col min="4621" max="4621" width="1.88671875" style="3" customWidth="1"/>
    <col min="4622" max="4622" width="10" style="3" customWidth="1"/>
    <col min="4623" max="4623" width="1.6640625" style="3" customWidth="1"/>
    <col min="4624" max="4624" width="10" style="3" customWidth="1"/>
    <col min="4625" max="4625" width="1.6640625" style="3" customWidth="1"/>
    <col min="4626" max="4627" width="10" style="3" customWidth="1"/>
    <col min="4628" max="4628" width="2" style="3" customWidth="1"/>
    <col min="4629" max="4836" width="10" style="3"/>
    <col min="4837" max="4837" width="4.109375" style="3" customWidth="1"/>
    <col min="4838" max="4838" width="17.88671875" style="3" customWidth="1"/>
    <col min="4839" max="4839" width="2.33203125" style="3" customWidth="1"/>
    <col min="4840" max="4840" width="5.6640625" style="3" customWidth="1"/>
    <col min="4841" max="4841" width="1.6640625" style="3" customWidth="1"/>
    <col min="4842" max="4842" width="9.109375" style="3" customWidth="1"/>
    <col min="4843" max="4843" width="1.88671875" style="3" customWidth="1"/>
    <col min="4844" max="4844" width="9.5546875" style="3" customWidth="1"/>
    <col min="4845" max="4845" width="2" style="3" customWidth="1"/>
    <col min="4846" max="4846" width="8.6640625" style="3" customWidth="1"/>
    <col min="4847" max="4847" width="3.109375" style="3" customWidth="1"/>
    <col min="4848" max="4848" width="9.5546875" style="3" customWidth="1"/>
    <col min="4849" max="4849" width="2.6640625" style="3" customWidth="1"/>
    <col min="4850" max="4850" width="10" style="3" customWidth="1"/>
    <col min="4851" max="4851" width="1.6640625" style="3" customWidth="1"/>
    <col min="4852" max="4852" width="9.44140625" style="3" customWidth="1"/>
    <col min="4853" max="4853" width="2.5546875" style="3" customWidth="1"/>
    <col min="4854" max="4854" width="10" style="3" customWidth="1"/>
    <col min="4855" max="4855" width="2.33203125" style="3" customWidth="1"/>
    <col min="4856" max="4856" width="10.33203125" style="3" customWidth="1"/>
    <col min="4857" max="4857" width="1.44140625" style="3" customWidth="1"/>
    <col min="4858" max="4858" width="10.33203125" style="3" customWidth="1"/>
    <col min="4859" max="4859" width="9.88671875" style="3" customWidth="1"/>
    <col min="4860" max="4860" width="6.6640625" style="3" customWidth="1"/>
    <col min="4861" max="4861" width="2.109375" style="3" customWidth="1"/>
    <col min="4862" max="4862" width="7.109375" style="3" customWidth="1"/>
    <col min="4863" max="4863" width="2" style="3" customWidth="1"/>
    <col min="4864" max="4864" width="7.88671875" style="3" customWidth="1"/>
    <col min="4865" max="4865" width="2.109375" style="3" customWidth="1"/>
    <col min="4866" max="4866" width="10" style="3" customWidth="1"/>
    <col min="4867" max="4867" width="1.88671875" style="3" customWidth="1"/>
    <col min="4868" max="4868" width="10" style="3" customWidth="1"/>
    <col min="4869" max="4869" width="1.33203125" style="3" customWidth="1"/>
    <col min="4870" max="4870" width="10" style="3" customWidth="1"/>
    <col min="4871" max="4871" width="1.109375" style="3" customWidth="1"/>
    <col min="4872" max="4872" width="10" style="3" customWidth="1"/>
    <col min="4873" max="4873" width="1.5546875" style="3" customWidth="1"/>
    <col min="4874" max="4874" width="10" style="3" customWidth="1"/>
    <col min="4875" max="4875" width="1.44140625" style="3" customWidth="1"/>
    <col min="4876" max="4876" width="10" style="3" customWidth="1"/>
    <col min="4877" max="4877" width="1.88671875" style="3" customWidth="1"/>
    <col min="4878" max="4878" width="10" style="3" customWidth="1"/>
    <col min="4879" max="4879" width="1.6640625" style="3" customWidth="1"/>
    <col min="4880" max="4880" width="10" style="3" customWidth="1"/>
    <col min="4881" max="4881" width="1.6640625" style="3" customWidth="1"/>
    <col min="4882" max="4883" width="10" style="3" customWidth="1"/>
    <col min="4884" max="4884" width="2" style="3" customWidth="1"/>
    <col min="4885" max="5092" width="10" style="3"/>
    <col min="5093" max="5093" width="4.109375" style="3" customWidth="1"/>
    <col min="5094" max="5094" width="17.88671875" style="3" customWidth="1"/>
    <col min="5095" max="5095" width="2.33203125" style="3" customWidth="1"/>
    <col min="5096" max="5096" width="5.6640625" style="3" customWidth="1"/>
    <col min="5097" max="5097" width="1.6640625" style="3" customWidth="1"/>
    <col min="5098" max="5098" width="9.109375" style="3" customWidth="1"/>
    <col min="5099" max="5099" width="1.88671875" style="3" customWidth="1"/>
    <col min="5100" max="5100" width="9.5546875" style="3" customWidth="1"/>
    <col min="5101" max="5101" width="2" style="3" customWidth="1"/>
    <col min="5102" max="5102" width="8.6640625" style="3" customWidth="1"/>
    <col min="5103" max="5103" width="3.109375" style="3" customWidth="1"/>
    <col min="5104" max="5104" width="9.5546875" style="3" customWidth="1"/>
    <col min="5105" max="5105" width="2.6640625" style="3" customWidth="1"/>
    <col min="5106" max="5106" width="10" style="3" customWidth="1"/>
    <col min="5107" max="5107" width="1.6640625" style="3" customWidth="1"/>
    <col min="5108" max="5108" width="9.44140625" style="3" customWidth="1"/>
    <col min="5109" max="5109" width="2.5546875" style="3" customWidth="1"/>
    <col min="5110" max="5110" width="10" style="3" customWidth="1"/>
    <col min="5111" max="5111" width="2.33203125" style="3" customWidth="1"/>
    <col min="5112" max="5112" width="10.33203125" style="3" customWidth="1"/>
    <col min="5113" max="5113" width="1.44140625" style="3" customWidth="1"/>
    <col min="5114" max="5114" width="10.33203125" style="3" customWidth="1"/>
    <col min="5115" max="5115" width="9.88671875" style="3" customWidth="1"/>
    <col min="5116" max="5116" width="6.6640625" style="3" customWidth="1"/>
    <col min="5117" max="5117" width="2.109375" style="3" customWidth="1"/>
    <col min="5118" max="5118" width="7.109375" style="3" customWidth="1"/>
    <col min="5119" max="5119" width="2" style="3" customWidth="1"/>
    <col min="5120" max="5120" width="7.88671875" style="3" customWidth="1"/>
    <col min="5121" max="5121" width="2.109375" style="3" customWidth="1"/>
    <col min="5122" max="5122" width="10" style="3" customWidth="1"/>
    <col min="5123" max="5123" width="1.88671875" style="3" customWidth="1"/>
    <col min="5124" max="5124" width="10" style="3" customWidth="1"/>
    <col min="5125" max="5125" width="1.33203125" style="3" customWidth="1"/>
    <col min="5126" max="5126" width="10" style="3" customWidth="1"/>
    <col min="5127" max="5127" width="1.109375" style="3" customWidth="1"/>
    <col min="5128" max="5128" width="10" style="3" customWidth="1"/>
    <col min="5129" max="5129" width="1.5546875" style="3" customWidth="1"/>
    <col min="5130" max="5130" width="10" style="3" customWidth="1"/>
    <col min="5131" max="5131" width="1.44140625" style="3" customWidth="1"/>
    <col min="5132" max="5132" width="10" style="3" customWidth="1"/>
    <col min="5133" max="5133" width="1.88671875" style="3" customWidth="1"/>
    <col min="5134" max="5134" width="10" style="3" customWidth="1"/>
    <col min="5135" max="5135" width="1.6640625" style="3" customWidth="1"/>
    <col min="5136" max="5136" width="10" style="3" customWidth="1"/>
    <col min="5137" max="5137" width="1.6640625" style="3" customWidth="1"/>
    <col min="5138" max="5139" width="10" style="3" customWidth="1"/>
    <col min="5140" max="5140" width="2" style="3" customWidth="1"/>
    <col min="5141" max="5348" width="10" style="3"/>
    <col min="5349" max="5349" width="4.109375" style="3" customWidth="1"/>
    <col min="5350" max="5350" width="17.88671875" style="3" customWidth="1"/>
    <col min="5351" max="5351" width="2.33203125" style="3" customWidth="1"/>
    <col min="5352" max="5352" width="5.6640625" style="3" customWidth="1"/>
    <col min="5353" max="5353" width="1.6640625" style="3" customWidth="1"/>
    <col min="5354" max="5354" width="9.109375" style="3" customWidth="1"/>
    <col min="5355" max="5355" width="1.88671875" style="3" customWidth="1"/>
    <col min="5356" max="5356" width="9.5546875" style="3" customWidth="1"/>
    <col min="5357" max="5357" width="2" style="3" customWidth="1"/>
    <col min="5358" max="5358" width="8.6640625" style="3" customWidth="1"/>
    <col min="5359" max="5359" width="3.109375" style="3" customWidth="1"/>
    <col min="5360" max="5360" width="9.5546875" style="3" customWidth="1"/>
    <col min="5361" max="5361" width="2.6640625" style="3" customWidth="1"/>
    <col min="5362" max="5362" width="10" style="3" customWidth="1"/>
    <col min="5363" max="5363" width="1.6640625" style="3" customWidth="1"/>
    <col min="5364" max="5364" width="9.44140625" style="3" customWidth="1"/>
    <col min="5365" max="5365" width="2.5546875" style="3" customWidth="1"/>
    <col min="5366" max="5366" width="10" style="3" customWidth="1"/>
    <col min="5367" max="5367" width="2.33203125" style="3" customWidth="1"/>
    <col min="5368" max="5368" width="10.33203125" style="3" customWidth="1"/>
    <col min="5369" max="5369" width="1.44140625" style="3" customWidth="1"/>
    <col min="5370" max="5370" width="10.33203125" style="3" customWidth="1"/>
    <col min="5371" max="5371" width="9.88671875" style="3" customWidth="1"/>
    <col min="5372" max="5372" width="6.6640625" style="3" customWidth="1"/>
    <col min="5373" max="5373" width="2.109375" style="3" customWidth="1"/>
    <col min="5374" max="5374" width="7.109375" style="3" customWidth="1"/>
    <col min="5375" max="5375" width="2" style="3" customWidth="1"/>
    <col min="5376" max="5376" width="7.88671875" style="3" customWidth="1"/>
    <col min="5377" max="5377" width="2.109375" style="3" customWidth="1"/>
    <col min="5378" max="5378" width="10" style="3" customWidth="1"/>
    <col min="5379" max="5379" width="1.88671875" style="3" customWidth="1"/>
    <col min="5380" max="5380" width="10" style="3" customWidth="1"/>
    <col min="5381" max="5381" width="1.33203125" style="3" customWidth="1"/>
    <col min="5382" max="5382" width="10" style="3" customWidth="1"/>
    <col min="5383" max="5383" width="1.109375" style="3" customWidth="1"/>
    <col min="5384" max="5384" width="10" style="3" customWidth="1"/>
    <col min="5385" max="5385" width="1.5546875" style="3" customWidth="1"/>
    <col min="5386" max="5386" width="10" style="3" customWidth="1"/>
    <col min="5387" max="5387" width="1.44140625" style="3" customWidth="1"/>
    <col min="5388" max="5388" width="10" style="3" customWidth="1"/>
    <col min="5389" max="5389" width="1.88671875" style="3" customWidth="1"/>
    <col min="5390" max="5390" width="10" style="3" customWidth="1"/>
    <col min="5391" max="5391" width="1.6640625" style="3" customWidth="1"/>
    <col min="5392" max="5392" width="10" style="3" customWidth="1"/>
    <col min="5393" max="5393" width="1.6640625" style="3" customWidth="1"/>
    <col min="5394" max="5395" width="10" style="3" customWidth="1"/>
    <col min="5396" max="5396" width="2" style="3" customWidth="1"/>
    <col min="5397" max="5604" width="10" style="3"/>
    <col min="5605" max="5605" width="4.109375" style="3" customWidth="1"/>
    <col min="5606" max="5606" width="17.88671875" style="3" customWidth="1"/>
    <col min="5607" max="5607" width="2.33203125" style="3" customWidth="1"/>
    <col min="5608" max="5608" width="5.6640625" style="3" customWidth="1"/>
    <col min="5609" max="5609" width="1.6640625" style="3" customWidth="1"/>
    <col min="5610" max="5610" width="9.109375" style="3" customWidth="1"/>
    <col min="5611" max="5611" width="1.88671875" style="3" customWidth="1"/>
    <col min="5612" max="5612" width="9.5546875" style="3" customWidth="1"/>
    <col min="5613" max="5613" width="2" style="3" customWidth="1"/>
    <col min="5614" max="5614" width="8.6640625" style="3" customWidth="1"/>
    <col min="5615" max="5615" width="3.109375" style="3" customWidth="1"/>
    <col min="5616" max="5616" width="9.5546875" style="3" customWidth="1"/>
    <col min="5617" max="5617" width="2.6640625" style="3" customWidth="1"/>
    <col min="5618" max="5618" width="10" style="3" customWidth="1"/>
    <col min="5619" max="5619" width="1.6640625" style="3" customWidth="1"/>
    <col min="5620" max="5620" width="9.44140625" style="3" customWidth="1"/>
    <col min="5621" max="5621" width="2.5546875" style="3" customWidth="1"/>
    <col min="5622" max="5622" width="10" style="3" customWidth="1"/>
    <col min="5623" max="5623" width="2.33203125" style="3" customWidth="1"/>
    <col min="5624" max="5624" width="10.33203125" style="3" customWidth="1"/>
    <col min="5625" max="5625" width="1.44140625" style="3" customWidth="1"/>
    <col min="5626" max="5626" width="10.33203125" style="3" customWidth="1"/>
    <col min="5627" max="5627" width="9.88671875" style="3" customWidth="1"/>
    <col min="5628" max="5628" width="6.6640625" style="3" customWidth="1"/>
    <col min="5629" max="5629" width="2.109375" style="3" customWidth="1"/>
    <col min="5630" max="5630" width="7.109375" style="3" customWidth="1"/>
    <col min="5631" max="5631" width="2" style="3" customWidth="1"/>
    <col min="5632" max="5632" width="7.88671875" style="3" customWidth="1"/>
    <col min="5633" max="5633" width="2.109375" style="3" customWidth="1"/>
    <col min="5634" max="5634" width="10" style="3" customWidth="1"/>
    <col min="5635" max="5635" width="1.88671875" style="3" customWidth="1"/>
    <col min="5636" max="5636" width="10" style="3" customWidth="1"/>
    <col min="5637" max="5637" width="1.33203125" style="3" customWidth="1"/>
    <col min="5638" max="5638" width="10" style="3" customWidth="1"/>
    <col min="5639" max="5639" width="1.109375" style="3" customWidth="1"/>
    <col min="5640" max="5640" width="10" style="3" customWidth="1"/>
    <col min="5641" max="5641" width="1.5546875" style="3" customWidth="1"/>
    <col min="5642" max="5642" width="10" style="3" customWidth="1"/>
    <col min="5643" max="5643" width="1.44140625" style="3" customWidth="1"/>
    <col min="5644" max="5644" width="10" style="3" customWidth="1"/>
    <col min="5645" max="5645" width="1.88671875" style="3" customWidth="1"/>
    <col min="5646" max="5646" width="10" style="3" customWidth="1"/>
    <col min="5647" max="5647" width="1.6640625" style="3" customWidth="1"/>
    <col min="5648" max="5648" width="10" style="3" customWidth="1"/>
    <col min="5649" max="5649" width="1.6640625" style="3" customWidth="1"/>
    <col min="5650" max="5651" width="10" style="3" customWidth="1"/>
    <col min="5652" max="5652" width="2" style="3" customWidth="1"/>
    <col min="5653" max="5860" width="10" style="3"/>
    <col min="5861" max="5861" width="4.109375" style="3" customWidth="1"/>
    <col min="5862" max="5862" width="17.88671875" style="3" customWidth="1"/>
    <col min="5863" max="5863" width="2.33203125" style="3" customWidth="1"/>
    <col min="5864" max="5864" width="5.6640625" style="3" customWidth="1"/>
    <col min="5865" max="5865" width="1.6640625" style="3" customWidth="1"/>
    <col min="5866" max="5866" width="9.109375" style="3" customWidth="1"/>
    <col min="5867" max="5867" width="1.88671875" style="3" customWidth="1"/>
    <col min="5868" max="5868" width="9.5546875" style="3" customWidth="1"/>
    <col min="5869" max="5869" width="2" style="3" customWidth="1"/>
    <col min="5870" max="5870" width="8.6640625" style="3" customWidth="1"/>
    <col min="5871" max="5871" width="3.109375" style="3" customWidth="1"/>
    <col min="5872" max="5872" width="9.5546875" style="3" customWidth="1"/>
    <col min="5873" max="5873" width="2.6640625" style="3" customWidth="1"/>
    <col min="5874" max="5874" width="10" style="3" customWidth="1"/>
    <col min="5875" max="5875" width="1.6640625" style="3" customWidth="1"/>
    <col min="5876" max="5876" width="9.44140625" style="3" customWidth="1"/>
    <col min="5877" max="5877" width="2.5546875" style="3" customWidth="1"/>
    <col min="5878" max="5878" width="10" style="3" customWidth="1"/>
    <col min="5879" max="5879" width="2.33203125" style="3" customWidth="1"/>
    <col min="5880" max="5880" width="10.33203125" style="3" customWidth="1"/>
    <col min="5881" max="5881" width="1.44140625" style="3" customWidth="1"/>
    <col min="5882" max="5882" width="10.33203125" style="3" customWidth="1"/>
    <col min="5883" max="5883" width="9.88671875" style="3" customWidth="1"/>
    <col min="5884" max="5884" width="6.6640625" style="3" customWidth="1"/>
    <col min="5885" max="5885" width="2.109375" style="3" customWidth="1"/>
    <col min="5886" max="5886" width="7.109375" style="3" customWidth="1"/>
    <col min="5887" max="5887" width="2" style="3" customWidth="1"/>
    <col min="5888" max="5888" width="7.88671875" style="3" customWidth="1"/>
    <col min="5889" max="5889" width="2.109375" style="3" customWidth="1"/>
    <col min="5890" max="5890" width="10" style="3" customWidth="1"/>
    <col min="5891" max="5891" width="1.88671875" style="3" customWidth="1"/>
    <col min="5892" max="5892" width="10" style="3" customWidth="1"/>
    <col min="5893" max="5893" width="1.33203125" style="3" customWidth="1"/>
    <col min="5894" max="5894" width="10" style="3" customWidth="1"/>
    <col min="5895" max="5895" width="1.109375" style="3" customWidth="1"/>
    <col min="5896" max="5896" width="10" style="3" customWidth="1"/>
    <col min="5897" max="5897" width="1.5546875" style="3" customWidth="1"/>
    <col min="5898" max="5898" width="10" style="3" customWidth="1"/>
    <col min="5899" max="5899" width="1.44140625" style="3" customWidth="1"/>
    <col min="5900" max="5900" width="10" style="3" customWidth="1"/>
    <col min="5901" max="5901" width="1.88671875" style="3" customWidth="1"/>
    <col min="5902" max="5902" width="10" style="3" customWidth="1"/>
    <col min="5903" max="5903" width="1.6640625" style="3" customWidth="1"/>
    <col min="5904" max="5904" width="10" style="3" customWidth="1"/>
    <col min="5905" max="5905" width="1.6640625" style="3" customWidth="1"/>
    <col min="5906" max="5907" width="10" style="3" customWidth="1"/>
    <col min="5908" max="5908" width="2" style="3" customWidth="1"/>
    <col min="5909" max="6116" width="10" style="3"/>
    <col min="6117" max="6117" width="4.109375" style="3" customWidth="1"/>
    <col min="6118" max="6118" width="17.88671875" style="3" customWidth="1"/>
    <col min="6119" max="6119" width="2.33203125" style="3" customWidth="1"/>
    <col min="6120" max="6120" width="5.6640625" style="3" customWidth="1"/>
    <col min="6121" max="6121" width="1.6640625" style="3" customWidth="1"/>
    <col min="6122" max="6122" width="9.109375" style="3" customWidth="1"/>
    <col min="6123" max="6123" width="1.88671875" style="3" customWidth="1"/>
    <col min="6124" max="6124" width="9.5546875" style="3" customWidth="1"/>
    <col min="6125" max="6125" width="2" style="3" customWidth="1"/>
    <col min="6126" max="6126" width="8.6640625" style="3" customWidth="1"/>
    <col min="6127" max="6127" width="3.109375" style="3" customWidth="1"/>
    <col min="6128" max="6128" width="9.5546875" style="3" customWidth="1"/>
    <col min="6129" max="6129" width="2.6640625" style="3" customWidth="1"/>
    <col min="6130" max="6130" width="10" style="3" customWidth="1"/>
    <col min="6131" max="6131" width="1.6640625" style="3" customWidth="1"/>
    <col min="6132" max="6132" width="9.44140625" style="3" customWidth="1"/>
    <col min="6133" max="6133" width="2.5546875" style="3" customWidth="1"/>
    <col min="6134" max="6134" width="10" style="3" customWidth="1"/>
    <col min="6135" max="6135" width="2.33203125" style="3" customWidth="1"/>
    <col min="6136" max="6136" width="10.33203125" style="3" customWidth="1"/>
    <col min="6137" max="6137" width="1.44140625" style="3" customWidth="1"/>
    <col min="6138" max="6138" width="10.33203125" style="3" customWidth="1"/>
    <col min="6139" max="6139" width="9.88671875" style="3" customWidth="1"/>
    <col min="6140" max="6140" width="6.6640625" style="3" customWidth="1"/>
    <col min="6141" max="6141" width="2.109375" style="3" customWidth="1"/>
    <col min="6142" max="6142" width="7.109375" style="3" customWidth="1"/>
    <col min="6143" max="6143" width="2" style="3" customWidth="1"/>
    <col min="6144" max="6144" width="7.88671875" style="3" customWidth="1"/>
    <col min="6145" max="6145" width="2.109375" style="3" customWidth="1"/>
    <col min="6146" max="6146" width="10" style="3" customWidth="1"/>
    <col min="6147" max="6147" width="1.88671875" style="3" customWidth="1"/>
    <col min="6148" max="6148" width="10" style="3" customWidth="1"/>
    <col min="6149" max="6149" width="1.33203125" style="3" customWidth="1"/>
    <col min="6150" max="6150" width="10" style="3" customWidth="1"/>
    <col min="6151" max="6151" width="1.109375" style="3" customWidth="1"/>
    <col min="6152" max="6152" width="10" style="3" customWidth="1"/>
    <col min="6153" max="6153" width="1.5546875" style="3" customWidth="1"/>
    <col min="6154" max="6154" width="10" style="3" customWidth="1"/>
    <col min="6155" max="6155" width="1.44140625" style="3" customWidth="1"/>
    <col min="6156" max="6156" width="10" style="3" customWidth="1"/>
    <col min="6157" max="6157" width="1.88671875" style="3" customWidth="1"/>
    <col min="6158" max="6158" width="10" style="3" customWidth="1"/>
    <col min="6159" max="6159" width="1.6640625" style="3" customWidth="1"/>
    <col min="6160" max="6160" width="10" style="3" customWidth="1"/>
    <col min="6161" max="6161" width="1.6640625" style="3" customWidth="1"/>
    <col min="6162" max="6163" width="10" style="3" customWidth="1"/>
    <col min="6164" max="6164" width="2" style="3" customWidth="1"/>
    <col min="6165" max="6372" width="10" style="3"/>
    <col min="6373" max="6373" width="4.109375" style="3" customWidth="1"/>
    <col min="6374" max="6374" width="17.88671875" style="3" customWidth="1"/>
    <col min="6375" max="6375" width="2.33203125" style="3" customWidth="1"/>
    <col min="6376" max="6376" width="5.6640625" style="3" customWidth="1"/>
    <col min="6377" max="6377" width="1.6640625" style="3" customWidth="1"/>
    <col min="6378" max="6378" width="9.109375" style="3" customWidth="1"/>
    <col min="6379" max="6379" width="1.88671875" style="3" customWidth="1"/>
    <col min="6380" max="6380" width="9.5546875" style="3" customWidth="1"/>
    <col min="6381" max="6381" width="2" style="3" customWidth="1"/>
    <col min="6382" max="6382" width="8.6640625" style="3" customWidth="1"/>
    <col min="6383" max="6383" width="3.109375" style="3" customWidth="1"/>
    <col min="6384" max="6384" width="9.5546875" style="3" customWidth="1"/>
    <col min="6385" max="6385" width="2.6640625" style="3" customWidth="1"/>
    <col min="6386" max="6386" width="10" style="3" customWidth="1"/>
    <col min="6387" max="6387" width="1.6640625" style="3" customWidth="1"/>
    <col min="6388" max="6388" width="9.44140625" style="3" customWidth="1"/>
    <col min="6389" max="6389" width="2.5546875" style="3" customWidth="1"/>
    <col min="6390" max="6390" width="10" style="3" customWidth="1"/>
    <col min="6391" max="6391" width="2.33203125" style="3" customWidth="1"/>
    <col min="6392" max="6392" width="10.33203125" style="3" customWidth="1"/>
    <col min="6393" max="6393" width="1.44140625" style="3" customWidth="1"/>
    <col min="6394" max="6394" width="10.33203125" style="3" customWidth="1"/>
    <col min="6395" max="6395" width="9.88671875" style="3" customWidth="1"/>
    <col min="6396" max="6396" width="6.6640625" style="3" customWidth="1"/>
    <col min="6397" max="6397" width="2.109375" style="3" customWidth="1"/>
    <col min="6398" max="6398" width="7.109375" style="3" customWidth="1"/>
    <col min="6399" max="6399" width="2" style="3" customWidth="1"/>
    <col min="6400" max="6400" width="7.88671875" style="3" customWidth="1"/>
    <col min="6401" max="6401" width="2.109375" style="3" customWidth="1"/>
    <col min="6402" max="6402" width="10" style="3" customWidth="1"/>
    <col min="6403" max="6403" width="1.88671875" style="3" customWidth="1"/>
    <col min="6404" max="6404" width="10" style="3" customWidth="1"/>
    <col min="6405" max="6405" width="1.33203125" style="3" customWidth="1"/>
    <col min="6406" max="6406" width="10" style="3" customWidth="1"/>
    <col min="6407" max="6407" width="1.109375" style="3" customWidth="1"/>
    <col min="6408" max="6408" width="10" style="3" customWidth="1"/>
    <col min="6409" max="6409" width="1.5546875" style="3" customWidth="1"/>
    <col min="6410" max="6410" width="10" style="3" customWidth="1"/>
    <col min="6411" max="6411" width="1.44140625" style="3" customWidth="1"/>
    <col min="6412" max="6412" width="10" style="3" customWidth="1"/>
    <col min="6413" max="6413" width="1.88671875" style="3" customWidth="1"/>
    <col min="6414" max="6414" width="10" style="3" customWidth="1"/>
    <col min="6415" max="6415" width="1.6640625" style="3" customWidth="1"/>
    <col min="6416" max="6416" width="10" style="3" customWidth="1"/>
    <col min="6417" max="6417" width="1.6640625" style="3" customWidth="1"/>
    <col min="6418" max="6419" width="10" style="3" customWidth="1"/>
    <col min="6420" max="6420" width="2" style="3" customWidth="1"/>
    <col min="6421" max="6628" width="10" style="3"/>
    <col min="6629" max="6629" width="4.109375" style="3" customWidth="1"/>
    <col min="6630" max="6630" width="17.88671875" style="3" customWidth="1"/>
    <col min="6631" max="6631" width="2.33203125" style="3" customWidth="1"/>
    <col min="6632" max="6632" width="5.6640625" style="3" customWidth="1"/>
    <col min="6633" max="6633" width="1.6640625" style="3" customWidth="1"/>
    <col min="6634" max="6634" width="9.109375" style="3" customWidth="1"/>
    <col min="6635" max="6635" width="1.88671875" style="3" customWidth="1"/>
    <col min="6636" max="6636" width="9.5546875" style="3" customWidth="1"/>
    <col min="6637" max="6637" width="2" style="3" customWidth="1"/>
    <col min="6638" max="6638" width="8.6640625" style="3" customWidth="1"/>
    <col min="6639" max="6639" width="3.109375" style="3" customWidth="1"/>
    <col min="6640" max="6640" width="9.5546875" style="3" customWidth="1"/>
    <col min="6641" max="6641" width="2.6640625" style="3" customWidth="1"/>
    <col min="6642" max="6642" width="10" style="3" customWidth="1"/>
    <col min="6643" max="6643" width="1.6640625" style="3" customWidth="1"/>
    <col min="6644" max="6644" width="9.44140625" style="3" customWidth="1"/>
    <col min="6645" max="6645" width="2.5546875" style="3" customWidth="1"/>
    <col min="6646" max="6646" width="10" style="3" customWidth="1"/>
    <col min="6647" max="6647" width="2.33203125" style="3" customWidth="1"/>
    <col min="6648" max="6648" width="10.33203125" style="3" customWidth="1"/>
    <col min="6649" max="6649" width="1.44140625" style="3" customWidth="1"/>
    <col min="6650" max="6650" width="10.33203125" style="3" customWidth="1"/>
    <col min="6651" max="6651" width="9.88671875" style="3" customWidth="1"/>
    <col min="6652" max="6652" width="6.6640625" style="3" customWidth="1"/>
    <col min="6653" max="6653" width="2.109375" style="3" customWidth="1"/>
    <col min="6654" max="6654" width="7.109375" style="3" customWidth="1"/>
    <col min="6655" max="6655" width="2" style="3" customWidth="1"/>
    <col min="6656" max="6656" width="7.88671875" style="3" customWidth="1"/>
    <col min="6657" max="6657" width="2.109375" style="3" customWidth="1"/>
    <col min="6658" max="6658" width="10" style="3" customWidth="1"/>
    <col min="6659" max="6659" width="1.88671875" style="3" customWidth="1"/>
    <col min="6660" max="6660" width="10" style="3" customWidth="1"/>
    <col min="6661" max="6661" width="1.33203125" style="3" customWidth="1"/>
    <col min="6662" max="6662" width="10" style="3" customWidth="1"/>
    <col min="6663" max="6663" width="1.109375" style="3" customWidth="1"/>
    <col min="6664" max="6664" width="10" style="3" customWidth="1"/>
    <col min="6665" max="6665" width="1.5546875" style="3" customWidth="1"/>
    <col min="6666" max="6666" width="10" style="3" customWidth="1"/>
    <col min="6667" max="6667" width="1.44140625" style="3" customWidth="1"/>
    <col min="6668" max="6668" width="10" style="3" customWidth="1"/>
    <col min="6669" max="6669" width="1.88671875" style="3" customWidth="1"/>
    <col min="6670" max="6670" width="10" style="3" customWidth="1"/>
    <col min="6671" max="6671" width="1.6640625" style="3" customWidth="1"/>
    <col min="6672" max="6672" width="10" style="3" customWidth="1"/>
    <col min="6673" max="6673" width="1.6640625" style="3" customWidth="1"/>
    <col min="6674" max="6675" width="10" style="3" customWidth="1"/>
    <col min="6676" max="6676" width="2" style="3" customWidth="1"/>
    <col min="6677" max="6884" width="10" style="3"/>
    <col min="6885" max="6885" width="4.109375" style="3" customWidth="1"/>
    <col min="6886" max="6886" width="17.88671875" style="3" customWidth="1"/>
    <col min="6887" max="6887" width="2.33203125" style="3" customWidth="1"/>
    <col min="6888" max="6888" width="5.6640625" style="3" customWidth="1"/>
    <col min="6889" max="6889" width="1.6640625" style="3" customWidth="1"/>
    <col min="6890" max="6890" width="9.109375" style="3" customWidth="1"/>
    <col min="6891" max="6891" width="1.88671875" style="3" customWidth="1"/>
    <col min="6892" max="6892" width="9.5546875" style="3" customWidth="1"/>
    <col min="6893" max="6893" width="2" style="3" customWidth="1"/>
    <col min="6894" max="6894" width="8.6640625" style="3" customWidth="1"/>
    <col min="6895" max="6895" width="3.109375" style="3" customWidth="1"/>
    <col min="6896" max="6896" width="9.5546875" style="3" customWidth="1"/>
    <col min="6897" max="6897" width="2.6640625" style="3" customWidth="1"/>
    <col min="6898" max="6898" width="10" style="3" customWidth="1"/>
    <col min="6899" max="6899" width="1.6640625" style="3" customWidth="1"/>
    <col min="6900" max="6900" width="9.44140625" style="3" customWidth="1"/>
    <col min="6901" max="6901" width="2.5546875" style="3" customWidth="1"/>
    <col min="6902" max="6902" width="10" style="3" customWidth="1"/>
    <col min="6903" max="6903" width="2.33203125" style="3" customWidth="1"/>
    <col min="6904" max="6904" width="10.33203125" style="3" customWidth="1"/>
    <col min="6905" max="6905" width="1.44140625" style="3" customWidth="1"/>
    <col min="6906" max="6906" width="10.33203125" style="3" customWidth="1"/>
    <col min="6907" max="6907" width="9.88671875" style="3" customWidth="1"/>
    <col min="6908" max="6908" width="6.6640625" style="3" customWidth="1"/>
    <col min="6909" max="6909" width="2.109375" style="3" customWidth="1"/>
    <col min="6910" max="6910" width="7.109375" style="3" customWidth="1"/>
    <col min="6911" max="6911" width="2" style="3" customWidth="1"/>
    <col min="6912" max="6912" width="7.88671875" style="3" customWidth="1"/>
    <col min="6913" max="6913" width="2.109375" style="3" customWidth="1"/>
    <col min="6914" max="6914" width="10" style="3" customWidth="1"/>
    <col min="6915" max="6915" width="1.88671875" style="3" customWidth="1"/>
    <col min="6916" max="6916" width="10" style="3" customWidth="1"/>
    <col min="6917" max="6917" width="1.33203125" style="3" customWidth="1"/>
    <col min="6918" max="6918" width="10" style="3" customWidth="1"/>
    <col min="6919" max="6919" width="1.109375" style="3" customWidth="1"/>
    <col min="6920" max="6920" width="10" style="3" customWidth="1"/>
    <col min="6921" max="6921" width="1.5546875" style="3" customWidth="1"/>
    <col min="6922" max="6922" width="10" style="3" customWidth="1"/>
    <col min="6923" max="6923" width="1.44140625" style="3" customWidth="1"/>
    <col min="6924" max="6924" width="10" style="3" customWidth="1"/>
    <col min="6925" max="6925" width="1.88671875" style="3" customWidth="1"/>
    <col min="6926" max="6926" width="10" style="3" customWidth="1"/>
    <col min="6927" max="6927" width="1.6640625" style="3" customWidth="1"/>
    <col min="6928" max="6928" width="10" style="3" customWidth="1"/>
    <col min="6929" max="6929" width="1.6640625" style="3" customWidth="1"/>
    <col min="6930" max="6931" width="10" style="3" customWidth="1"/>
    <col min="6932" max="6932" width="2" style="3" customWidth="1"/>
    <col min="6933" max="7140" width="10" style="3"/>
    <col min="7141" max="7141" width="4.109375" style="3" customWidth="1"/>
    <col min="7142" max="7142" width="17.88671875" style="3" customWidth="1"/>
    <col min="7143" max="7143" width="2.33203125" style="3" customWidth="1"/>
    <col min="7144" max="7144" width="5.6640625" style="3" customWidth="1"/>
    <col min="7145" max="7145" width="1.6640625" style="3" customWidth="1"/>
    <col min="7146" max="7146" width="9.109375" style="3" customWidth="1"/>
    <col min="7147" max="7147" width="1.88671875" style="3" customWidth="1"/>
    <col min="7148" max="7148" width="9.5546875" style="3" customWidth="1"/>
    <col min="7149" max="7149" width="2" style="3" customWidth="1"/>
    <col min="7150" max="7150" width="8.6640625" style="3" customWidth="1"/>
    <col min="7151" max="7151" width="3.109375" style="3" customWidth="1"/>
    <col min="7152" max="7152" width="9.5546875" style="3" customWidth="1"/>
    <col min="7153" max="7153" width="2.6640625" style="3" customWidth="1"/>
    <col min="7154" max="7154" width="10" style="3" customWidth="1"/>
    <col min="7155" max="7155" width="1.6640625" style="3" customWidth="1"/>
    <col min="7156" max="7156" width="9.44140625" style="3" customWidth="1"/>
    <col min="7157" max="7157" width="2.5546875" style="3" customWidth="1"/>
    <col min="7158" max="7158" width="10" style="3" customWidth="1"/>
    <col min="7159" max="7159" width="2.33203125" style="3" customWidth="1"/>
    <col min="7160" max="7160" width="10.33203125" style="3" customWidth="1"/>
    <col min="7161" max="7161" width="1.44140625" style="3" customWidth="1"/>
    <col min="7162" max="7162" width="10.33203125" style="3" customWidth="1"/>
    <col min="7163" max="7163" width="9.88671875" style="3" customWidth="1"/>
    <col min="7164" max="7164" width="6.6640625" style="3" customWidth="1"/>
    <col min="7165" max="7165" width="2.109375" style="3" customWidth="1"/>
    <col min="7166" max="7166" width="7.109375" style="3" customWidth="1"/>
    <col min="7167" max="7167" width="2" style="3" customWidth="1"/>
    <col min="7168" max="7168" width="7.88671875" style="3" customWidth="1"/>
    <col min="7169" max="7169" width="2.109375" style="3" customWidth="1"/>
    <col min="7170" max="7170" width="10" style="3" customWidth="1"/>
    <col min="7171" max="7171" width="1.88671875" style="3" customWidth="1"/>
    <col min="7172" max="7172" width="10" style="3" customWidth="1"/>
    <col min="7173" max="7173" width="1.33203125" style="3" customWidth="1"/>
    <col min="7174" max="7174" width="10" style="3" customWidth="1"/>
    <col min="7175" max="7175" width="1.109375" style="3" customWidth="1"/>
    <col min="7176" max="7176" width="10" style="3" customWidth="1"/>
    <col min="7177" max="7177" width="1.5546875" style="3" customWidth="1"/>
    <col min="7178" max="7178" width="10" style="3" customWidth="1"/>
    <col min="7179" max="7179" width="1.44140625" style="3" customWidth="1"/>
    <col min="7180" max="7180" width="10" style="3" customWidth="1"/>
    <col min="7181" max="7181" width="1.88671875" style="3" customWidth="1"/>
    <col min="7182" max="7182" width="10" style="3" customWidth="1"/>
    <col min="7183" max="7183" width="1.6640625" style="3" customWidth="1"/>
    <col min="7184" max="7184" width="10" style="3" customWidth="1"/>
    <col min="7185" max="7185" width="1.6640625" style="3" customWidth="1"/>
    <col min="7186" max="7187" width="10" style="3" customWidth="1"/>
    <col min="7188" max="7188" width="2" style="3" customWidth="1"/>
    <col min="7189" max="7396" width="10" style="3"/>
    <col min="7397" max="7397" width="4.109375" style="3" customWidth="1"/>
    <col min="7398" max="7398" width="17.88671875" style="3" customWidth="1"/>
    <col min="7399" max="7399" width="2.33203125" style="3" customWidth="1"/>
    <col min="7400" max="7400" width="5.6640625" style="3" customWidth="1"/>
    <col min="7401" max="7401" width="1.6640625" style="3" customWidth="1"/>
    <col min="7402" max="7402" width="9.109375" style="3" customWidth="1"/>
    <col min="7403" max="7403" width="1.88671875" style="3" customWidth="1"/>
    <col min="7404" max="7404" width="9.5546875" style="3" customWidth="1"/>
    <col min="7405" max="7405" width="2" style="3" customWidth="1"/>
    <col min="7406" max="7406" width="8.6640625" style="3" customWidth="1"/>
    <col min="7407" max="7407" width="3.109375" style="3" customWidth="1"/>
    <col min="7408" max="7408" width="9.5546875" style="3" customWidth="1"/>
    <col min="7409" max="7409" width="2.6640625" style="3" customWidth="1"/>
    <col min="7410" max="7410" width="10" style="3" customWidth="1"/>
    <col min="7411" max="7411" width="1.6640625" style="3" customWidth="1"/>
    <col min="7412" max="7412" width="9.44140625" style="3" customWidth="1"/>
    <col min="7413" max="7413" width="2.5546875" style="3" customWidth="1"/>
    <col min="7414" max="7414" width="10" style="3" customWidth="1"/>
    <col min="7415" max="7415" width="2.33203125" style="3" customWidth="1"/>
    <col min="7416" max="7416" width="10.33203125" style="3" customWidth="1"/>
    <col min="7417" max="7417" width="1.44140625" style="3" customWidth="1"/>
    <col min="7418" max="7418" width="10.33203125" style="3" customWidth="1"/>
    <col min="7419" max="7419" width="9.88671875" style="3" customWidth="1"/>
    <col min="7420" max="7420" width="6.6640625" style="3" customWidth="1"/>
    <col min="7421" max="7421" width="2.109375" style="3" customWidth="1"/>
    <col min="7422" max="7422" width="7.109375" style="3" customWidth="1"/>
    <col min="7423" max="7423" width="2" style="3" customWidth="1"/>
    <col min="7424" max="7424" width="7.88671875" style="3" customWidth="1"/>
    <col min="7425" max="7425" width="2.109375" style="3" customWidth="1"/>
    <col min="7426" max="7426" width="10" style="3" customWidth="1"/>
    <col min="7427" max="7427" width="1.88671875" style="3" customWidth="1"/>
    <col min="7428" max="7428" width="10" style="3" customWidth="1"/>
    <col min="7429" max="7429" width="1.33203125" style="3" customWidth="1"/>
    <col min="7430" max="7430" width="10" style="3" customWidth="1"/>
    <col min="7431" max="7431" width="1.109375" style="3" customWidth="1"/>
    <col min="7432" max="7432" width="10" style="3" customWidth="1"/>
    <col min="7433" max="7433" width="1.5546875" style="3" customWidth="1"/>
    <col min="7434" max="7434" width="10" style="3" customWidth="1"/>
    <col min="7435" max="7435" width="1.44140625" style="3" customWidth="1"/>
    <col min="7436" max="7436" width="10" style="3" customWidth="1"/>
    <col min="7437" max="7437" width="1.88671875" style="3" customWidth="1"/>
    <col min="7438" max="7438" width="10" style="3" customWidth="1"/>
    <col min="7439" max="7439" width="1.6640625" style="3" customWidth="1"/>
    <col min="7440" max="7440" width="10" style="3" customWidth="1"/>
    <col min="7441" max="7441" width="1.6640625" style="3" customWidth="1"/>
    <col min="7442" max="7443" width="10" style="3" customWidth="1"/>
    <col min="7444" max="7444" width="2" style="3" customWidth="1"/>
    <col min="7445" max="7652" width="10" style="3"/>
    <col min="7653" max="7653" width="4.109375" style="3" customWidth="1"/>
    <col min="7654" max="7654" width="17.88671875" style="3" customWidth="1"/>
    <col min="7655" max="7655" width="2.33203125" style="3" customWidth="1"/>
    <col min="7656" max="7656" width="5.6640625" style="3" customWidth="1"/>
    <col min="7657" max="7657" width="1.6640625" style="3" customWidth="1"/>
    <col min="7658" max="7658" width="9.109375" style="3" customWidth="1"/>
    <col min="7659" max="7659" width="1.88671875" style="3" customWidth="1"/>
    <col min="7660" max="7660" width="9.5546875" style="3" customWidth="1"/>
    <col min="7661" max="7661" width="2" style="3" customWidth="1"/>
    <col min="7662" max="7662" width="8.6640625" style="3" customWidth="1"/>
    <col min="7663" max="7663" width="3.109375" style="3" customWidth="1"/>
    <col min="7664" max="7664" width="9.5546875" style="3" customWidth="1"/>
    <col min="7665" max="7665" width="2.6640625" style="3" customWidth="1"/>
    <col min="7666" max="7666" width="10" style="3" customWidth="1"/>
    <col min="7667" max="7667" width="1.6640625" style="3" customWidth="1"/>
    <col min="7668" max="7668" width="9.44140625" style="3" customWidth="1"/>
    <col min="7669" max="7669" width="2.5546875" style="3" customWidth="1"/>
    <col min="7670" max="7670" width="10" style="3" customWidth="1"/>
    <col min="7671" max="7671" width="2.33203125" style="3" customWidth="1"/>
    <col min="7672" max="7672" width="10.33203125" style="3" customWidth="1"/>
    <col min="7673" max="7673" width="1.44140625" style="3" customWidth="1"/>
    <col min="7674" max="7674" width="10.33203125" style="3" customWidth="1"/>
    <col min="7675" max="7675" width="9.88671875" style="3" customWidth="1"/>
    <col min="7676" max="7676" width="6.6640625" style="3" customWidth="1"/>
    <col min="7677" max="7677" width="2.109375" style="3" customWidth="1"/>
    <col min="7678" max="7678" width="7.109375" style="3" customWidth="1"/>
    <col min="7679" max="7679" width="2" style="3" customWidth="1"/>
    <col min="7680" max="7680" width="7.88671875" style="3" customWidth="1"/>
    <col min="7681" max="7681" width="2.109375" style="3" customWidth="1"/>
    <col min="7682" max="7682" width="10" style="3" customWidth="1"/>
    <col min="7683" max="7683" width="1.88671875" style="3" customWidth="1"/>
    <col min="7684" max="7684" width="10" style="3" customWidth="1"/>
    <col min="7685" max="7685" width="1.33203125" style="3" customWidth="1"/>
    <col min="7686" max="7686" width="10" style="3" customWidth="1"/>
    <col min="7687" max="7687" width="1.109375" style="3" customWidth="1"/>
    <col min="7688" max="7688" width="10" style="3" customWidth="1"/>
    <col min="7689" max="7689" width="1.5546875" style="3" customWidth="1"/>
    <col min="7690" max="7690" width="10" style="3" customWidth="1"/>
    <col min="7691" max="7691" width="1.44140625" style="3" customWidth="1"/>
    <col min="7692" max="7692" width="10" style="3" customWidth="1"/>
    <col min="7693" max="7693" width="1.88671875" style="3" customWidth="1"/>
    <col min="7694" max="7694" width="10" style="3" customWidth="1"/>
    <col min="7695" max="7695" width="1.6640625" style="3" customWidth="1"/>
    <col min="7696" max="7696" width="10" style="3" customWidth="1"/>
    <col min="7697" max="7697" width="1.6640625" style="3" customWidth="1"/>
    <col min="7698" max="7699" width="10" style="3" customWidth="1"/>
    <col min="7700" max="7700" width="2" style="3" customWidth="1"/>
    <col min="7701" max="7908" width="10" style="3"/>
    <col min="7909" max="7909" width="4.109375" style="3" customWidth="1"/>
    <col min="7910" max="7910" width="17.88671875" style="3" customWidth="1"/>
    <col min="7911" max="7911" width="2.33203125" style="3" customWidth="1"/>
    <col min="7912" max="7912" width="5.6640625" style="3" customWidth="1"/>
    <col min="7913" max="7913" width="1.6640625" style="3" customWidth="1"/>
    <col min="7914" max="7914" width="9.109375" style="3" customWidth="1"/>
    <col min="7915" max="7915" width="1.88671875" style="3" customWidth="1"/>
    <col min="7916" max="7916" width="9.5546875" style="3" customWidth="1"/>
    <col min="7917" max="7917" width="2" style="3" customWidth="1"/>
    <col min="7918" max="7918" width="8.6640625" style="3" customWidth="1"/>
    <col min="7919" max="7919" width="3.109375" style="3" customWidth="1"/>
    <col min="7920" max="7920" width="9.5546875" style="3" customWidth="1"/>
    <col min="7921" max="7921" width="2.6640625" style="3" customWidth="1"/>
    <col min="7922" max="7922" width="10" style="3" customWidth="1"/>
    <col min="7923" max="7923" width="1.6640625" style="3" customWidth="1"/>
    <col min="7924" max="7924" width="9.44140625" style="3" customWidth="1"/>
    <col min="7925" max="7925" width="2.5546875" style="3" customWidth="1"/>
    <col min="7926" max="7926" width="10" style="3" customWidth="1"/>
    <col min="7927" max="7927" width="2.33203125" style="3" customWidth="1"/>
    <col min="7928" max="7928" width="10.33203125" style="3" customWidth="1"/>
    <col min="7929" max="7929" width="1.44140625" style="3" customWidth="1"/>
    <col min="7930" max="7930" width="10.33203125" style="3" customWidth="1"/>
    <col min="7931" max="7931" width="9.88671875" style="3" customWidth="1"/>
    <col min="7932" max="7932" width="6.6640625" style="3" customWidth="1"/>
    <col min="7933" max="7933" width="2.109375" style="3" customWidth="1"/>
    <col min="7934" max="7934" width="7.109375" style="3" customWidth="1"/>
    <col min="7935" max="7935" width="2" style="3" customWidth="1"/>
    <col min="7936" max="7936" width="7.88671875" style="3" customWidth="1"/>
    <col min="7937" max="7937" width="2.109375" style="3" customWidth="1"/>
    <col min="7938" max="7938" width="10" style="3" customWidth="1"/>
    <col min="7939" max="7939" width="1.88671875" style="3" customWidth="1"/>
    <col min="7940" max="7940" width="10" style="3" customWidth="1"/>
    <col min="7941" max="7941" width="1.33203125" style="3" customWidth="1"/>
    <col min="7942" max="7942" width="10" style="3" customWidth="1"/>
    <col min="7943" max="7943" width="1.109375" style="3" customWidth="1"/>
    <col min="7944" max="7944" width="10" style="3" customWidth="1"/>
    <col min="7945" max="7945" width="1.5546875" style="3" customWidth="1"/>
    <col min="7946" max="7946" width="10" style="3" customWidth="1"/>
    <col min="7947" max="7947" width="1.44140625" style="3" customWidth="1"/>
    <col min="7948" max="7948" width="10" style="3" customWidth="1"/>
    <col min="7949" max="7949" width="1.88671875" style="3" customWidth="1"/>
    <col min="7950" max="7950" width="10" style="3" customWidth="1"/>
    <col min="7951" max="7951" width="1.6640625" style="3" customWidth="1"/>
    <col min="7952" max="7952" width="10" style="3" customWidth="1"/>
    <col min="7953" max="7953" width="1.6640625" style="3" customWidth="1"/>
    <col min="7954" max="7955" width="10" style="3" customWidth="1"/>
    <col min="7956" max="7956" width="2" style="3" customWidth="1"/>
    <col min="7957" max="8164" width="10" style="3"/>
    <col min="8165" max="8165" width="4.109375" style="3" customWidth="1"/>
    <col min="8166" max="8166" width="17.88671875" style="3" customWidth="1"/>
    <col min="8167" max="8167" width="2.33203125" style="3" customWidth="1"/>
    <col min="8168" max="8168" width="5.6640625" style="3" customWidth="1"/>
    <col min="8169" max="8169" width="1.6640625" style="3" customWidth="1"/>
    <col min="8170" max="8170" width="9.109375" style="3" customWidth="1"/>
    <col min="8171" max="8171" width="1.88671875" style="3" customWidth="1"/>
    <col min="8172" max="8172" width="9.5546875" style="3" customWidth="1"/>
    <col min="8173" max="8173" width="2" style="3" customWidth="1"/>
    <col min="8174" max="8174" width="8.6640625" style="3" customWidth="1"/>
    <col min="8175" max="8175" width="3.109375" style="3" customWidth="1"/>
    <col min="8176" max="8176" width="9.5546875" style="3" customWidth="1"/>
    <col min="8177" max="8177" width="2.6640625" style="3" customWidth="1"/>
    <col min="8178" max="8178" width="10" style="3" customWidth="1"/>
    <col min="8179" max="8179" width="1.6640625" style="3" customWidth="1"/>
    <col min="8180" max="8180" width="9.44140625" style="3" customWidth="1"/>
    <col min="8181" max="8181" width="2.5546875" style="3" customWidth="1"/>
    <col min="8182" max="8182" width="10" style="3" customWidth="1"/>
    <col min="8183" max="8183" width="2.33203125" style="3" customWidth="1"/>
    <col min="8184" max="8184" width="10.33203125" style="3" customWidth="1"/>
    <col min="8185" max="8185" width="1.44140625" style="3" customWidth="1"/>
    <col min="8186" max="8186" width="10.33203125" style="3" customWidth="1"/>
    <col min="8187" max="8187" width="9.88671875" style="3" customWidth="1"/>
    <col min="8188" max="8188" width="6.6640625" style="3" customWidth="1"/>
    <col min="8189" max="8189" width="2.109375" style="3" customWidth="1"/>
    <col min="8190" max="8190" width="7.109375" style="3" customWidth="1"/>
    <col min="8191" max="8191" width="2" style="3" customWidth="1"/>
    <col min="8192" max="8192" width="7.88671875" style="3" customWidth="1"/>
    <col min="8193" max="8193" width="2.109375" style="3" customWidth="1"/>
    <col min="8194" max="8194" width="10" style="3" customWidth="1"/>
    <col min="8195" max="8195" width="1.88671875" style="3" customWidth="1"/>
    <col min="8196" max="8196" width="10" style="3" customWidth="1"/>
    <col min="8197" max="8197" width="1.33203125" style="3" customWidth="1"/>
    <col min="8198" max="8198" width="10" style="3" customWidth="1"/>
    <col min="8199" max="8199" width="1.109375" style="3" customWidth="1"/>
    <col min="8200" max="8200" width="10" style="3" customWidth="1"/>
    <col min="8201" max="8201" width="1.5546875" style="3" customWidth="1"/>
    <col min="8202" max="8202" width="10" style="3" customWidth="1"/>
    <col min="8203" max="8203" width="1.44140625" style="3" customWidth="1"/>
    <col min="8204" max="8204" width="10" style="3" customWidth="1"/>
    <col min="8205" max="8205" width="1.88671875" style="3" customWidth="1"/>
    <col min="8206" max="8206" width="10" style="3" customWidth="1"/>
    <col min="8207" max="8207" width="1.6640625" style="3" customWidth="1"/>
    <col min="8208" max="8208" width="10" style="3" customWidth="1"/>
    <col min="8209" max="8209" width="1.6640625" style="3" customWidth="1"/>
    <col min="8210" max="8211" width="10" style="3" customWidth="1"/>
    <col min="8212" max="8212" width="2" style="3" customWidth="1"/>
    <col min="8213" max="8420" width="10" style="3"/>
    <col min="8421" max="8421" width="4.109375" style="3" customWidth="1"/>
    <col min="8422" max="8422" width="17.88671875" style="3" customWidth="1"/>
    <col min="8423" max="8423" width="2.33203125" style="3" customWidth="1"/>
    <col min="8424" max="8424" width="5.6640625" style="3" customWidth="1"/>
    <col min="8425" max="8425" width="1.6640625" style="3" customWidth="1"/>
    <col min="8426" max="8426" width="9.109375" style="3" customWidth="1"/>
    <col min="8427" max="8427" width="1.88671875" style="3" customWidth="1"/>
    <col min="8428" max="8428" width="9.5546875" style="3" customWidth="1"/>
    <col min="8429" max="8429" width="2" style="3" customWidth="1"/>
    <col min="8430" max="8430" width="8.6640625" style="3" customWidth="1"/>
    <col min="8431" max="8431" width="3.109375" style="3" customWidth="1"/>
    <col min="8432" max="8432" width="9.5546875" style="3" customWidth="1"/>
    <col min="8433" max="8433" width="2.6640625" style="3" customWidth="1"/>
    <col min="8434" max="8434" width="10" style="3" customWidth="1"/>
    <col min="8435" max="8435" width="1.6640625" style="3" customWidth="1"/>
    <col min="8436" max="8436" width="9.44140625" style="3" customWidth="1"/>
    <col min="8437" max="8437" width="2.5546875" style="3" customWidth="1"/>
    <col min="8438" max="8438" width="10" style="3" customWidth="1"/>
    <col min="8439" max="8439" width="2.33203125" style="3" customWidth="1"/>
    <col min="8440" max="8440" width="10.33203125" style="3" customWidth="1"/>
    <col min="8441" max="8441" width="1.44140625" style="3" customWidth="1"/>
    <col min="8442" max="8442" width="10.33203125" style="3" customWidth="1"/>
    <col min="8443" max="8443" width="9.88671875" style="3" customWidth="1"/>
    <col min="8444" max="8444" width="6.6640625" style="3" customWidth="1"/>
    <col min="8445" max="8445" width="2.109375" style="3" customWidth="1"/>
    <col min="8446" max="8446" width="7.109375" style="3" customWidth="1"/>
    <col min="8447" max="8447" width="2" style="3" customWidth="1"/>
    <col min="8448" max="8448" width="7.88671875" style="3" customWidth="1"/>
    <col min="8449" max="8449" width="2.109375" style="3" customWidth="1"/>
    <col min="8450" max="8450" width="10" style="3" customWidth="1"/>
    <col min="8451" max="8451" width="1.88671875" style="3" customWidth="1"/>
    <col min="8452" max="8452" width="10" style="3" customWidth="1"/>
    <col min="8453" max="8453" width="1.33203125" style="3" customWidth="1"/>
    <col min="8454" max="8454" width="10" style="3" customWidth="1"/>
    <col min="8455" max="8455" width="1.109375" style="3" customWidth="1"/>
    <col min="8456" max="8456" width="10" style="3" customWidth="1"/>
    <col min="8457" max="8457" width="1.5546875" style="3" customWidth="1"/>
    <col min="8458" max="8458" width="10" style="3" customWidth="1"/>
    <col min="8459" max="8459" width="1.44140625" style="3" customWidth="1"/>
    <col min="8460" max="8460" width="10" style="3" customWidth="1"/>
    <col min="8461" max="8461" width="1.88671875" style="3" customWidth="1"/>
    <col min="8462" max="8462" width="10" style="3" customWidth="1"/>
    <col min="8463" max="8463" width="1.6640625" style="3" customWidth="1"/>
    <col min="8464" max="8464" width="10" style="3" customWidth="1"/>
    <col min="8465" max="8465" width="1.6640625" style="3" customWidth="1"/>
    <col min="8466" max="8467" width="10" style="3" customWidth="1"/>
    <col min="8468" max="8468" width="2" style="3" customWidth="1"/>
    <col min="8469" max="8676" width="10" style="3"/>
    <col min="8677" max="8677" width="4.109375" style="3" customWidth="1"/>
    <col min="8678" max="8678" width="17.88671875" style="3" customWidth="1"/>
    <col min="8679" max="8679" width="2.33203125" style="3" customWidth="1"/>
    <col min="8680" max="8680" width="5.6640625" style="3" customWidth="1"/>
    <col min="8681" max="8681" width="1.6640625" style="3" customWidth="1"/>
    <col min="8682" max="8682" width="9.109375" style="3" customWidth="1"/>
    <col min="8683" max="8683" width="1.88671875" style="3" customWidth="1"/>
    <col min="8684" max="8684" width="9.5546875" style="3" customWidth="1"/>
    <col min="8685" max="8685" width="2" style="3" customWidth="1"/>
    <col min="8686" max="8686" width="8.6640625" style="3" customWidth="1"/>
    <col min="8687" max="8687" width="3.109375" style="3" customWidth="1"/>
    <col min="8688" max="8688" width="9.5546875" style="3" customWidth="1"/>
    <col min="8689" max="8689" width="2.6640625" style="3" customWidth="1"/>
    <col min="8690" max="8690" width="10" style="3" customWidth="1"/>
    <col min="8691" max="8691" width="1.6640625" style="3" customWidth="1"/>
    <col min="8692" max="8692" width="9.44140625" style="3" customWidth="1"/>
    <col min="8693" max="8693" width="2.5546875" style="3" customWidth="1"/>
    <col min="8694" max="8694" width="10" style="3" customWidth="1"/>
    <col min="8695" max="8695" width="2.33203125" style="3" customWidth="1"/>
    <col min="8696" max="8696" width="10.33203125" style="3" customWidth="1"/>
    <col min="8697" max="8697" width="1.44140625" style="3" customWidth="1"/>
    <col min="8698" max="8698" width="10.33203125" style="3" customWidth="1"/>
    <col min="8699" max="8699" width="9.88671875" style="3" customWidth="1"/>
    <col min="8700" max="8700" width="6.6640625" style="3" customWidth="1"/>
    <col min="8701" max="8701" width="2.109375" style="3" customWidth="1"/>
    <col min="8702" max="8702" width="7.109375" style="3" customWidth="1"/>
    <col min="8703" max="8703" width="2" style="3" customWidth="1"/>
    <col min="8704" max="8704" width="7.88671875" style="3" customWidth="1"/>
    <col min="8705" max="8705" width="2.109375" style="3" customWidth="1"/>
    <col min="8706" max="8706" width="10" style="3" customWidth="1"/>
    <col min="8707" max="8707" width="1.88671875" style="3" customWidth="1"/>
    <col min="8708" max="8708" width="10" style="3" customWidth="1"/>
    <col min="8709" max="8709" width="1.33203125" style="3" customWidth="1"/>
    <col min="8710" max="8710" width="10" style="3" customWidth="1"/>
    <col min="8711" max="8711" width="1.109375" style="3" customWidth="1"/>
    <col min="8712" max="8712" width="10" style="3" customWidth="1"/>
    <col min="8713" max="8713" width="1.5546875" style="3" customWidth="1"/>
    <col min="8714" max="8714" width="10" style="3" customWidth="1"/>
    <col min="8715" max="8715" width="1.44140625" style="3" customWidth="1"/>
    <col min="8716" max="8716" width="10" style="3" customWidth="1"/>
    <col min="8717" max="8717" width="1.88671875" style="3" customWidth="1"/>
    <col min="8718" max="8718" width="10" style="3" customWidth="1"/>
    <col min="8719" max="8719" width="1.6640625" style="3" customWidth="1"/>
    <col min="8720" max="8720" width="10" style="3" customWidth="1"/>
    <col min="8721" max="8721" width="1.6640625" style="3" customWidth="1"/>
    <col min="8722" max="8723" width="10" style="3" customWidth="1"/>
    <col min="8724" max="8724" width="2" style="3" customWidth="1"/>
    <col min="8725" max="8932" width="10" style="3"/>
    <col min="8933" max="8933" width="4.109375" style="3" customWidth="1"/>
    <col min="8934" max="8934" width="17.88671875" style="3" customWidth="1"/>
    <col min="8935" max="8935" width="2.33203125" style="3" customWidth="1"/>
    <col min="8936" max="8936" width="5.6640625" style="3" customWidth="1"/>
    <col min="8937" max="8937" width="1.6640625" style="3" customWidth="1"/>
    <col min="8938" max="8938" width="9.109375" style="3" customWidth="1"/>
    <col min="8939" max="8939" width="1.88671875" style="3" customWidth="1"/>
    <col min="8940" max="8940" width="9.5546875" style="3" customWidth="1"/>
    <col min="8941" max="8941" width="2" style="3" customWidth="1"/>
    <col min="8942" max="8942" width="8.6640625" style="3" customWidth="1"/>
    <col min="8943" max="8943" width="3.109375" style="3" customWidth="1"/>
    <col min="8944" max="8944" width="9.5546875" style="3" customWidth="1"/>
    <col min="8945" max="8945" width="2.6640625" style="3" customWidth="1"/>
    <col min="8946" max="8946" width="10" style="3" customWidth="1"/>
    <col min="8947" max="8947" width="1.6640625" style="3" customWidth="1"/>
    <col min="8948" max="8948" width="9.44140625" style="3" customWidth="1"/>
    <col min="8949" max="8949" width="2.5546875" style="3" customWidth="1"/>
    <col min="8950" max="8950" width="10" style="3" customWidth="1"/>
    <col min="8951" max="8951" width="2.33203125" style="3" customWidth="1"/>
    <col min="8952" max="8952" width="10.33203125" style="3" customWidth="1"/>
    <col min="8953" max="8953" width="1.44140625" style="3" customWidth="1"/>
    <col min="8954" max="8954" width="10.33203125" style="3" customWidth="1"/>
    <col min="8955" max="8955" width="9.88671875" style="3" customWidth="1"/>
    <col min="8956" max="8956" width="6.6640625" style="3" customWidth="1"/>
    <col min="8957" max="8957" width="2.109375" style="3" customWidth="1"/>
    <col min="8958" max="8958" width="7.109375" style="3" customWidth="1"/>
    <col min="8959" max="8959" width="2" style="3" customWidth="1"/>
    <col min="8960" max="8960" width="7.88671875" style="3" customWidth="1"/>
    <col min="8961" max="8961" width="2.109375" style="3" customWidth="1"/>
    <col min="8962" max="8962" width="10" style="3" customWidth="1"/>
    <col min="8963" max="8963" width="1.88671875" style="3" customWidth="1"/>
    <col min="8964" max="8964" width="10" style="3" customWidth="1"/>
    <col min="8965" max="8965" width="1.33203125" style="3" customWidth="1"/>
    <col min="8966" max="8966" width="10" style="3" customWidth="1"/>
    <col min="8967" max="8967" width="1.109375" style="3" customWidth="1"/>
    <col min="8968" max="8968" width="10" style="3" customWidth="1"/>
    <col min="8969" max="8969" width="1.5546875" style="3" customWidth="1"/>
    <col min="8970" max="8970" width="10" style="3" customWidth="1"/>
    <col min="8971" max="8971" width="1.44140625" style="3" customWidth="1"/>
    <col min="8972" max="8972" width="10" style="3" customWidth="1"/>
    <col min="8973" max="8973" width="1.88671875" style="3" customWidth="1"/>
    <col min="8974" max="8974" width="10" style="3" customWidth="1"/>
    <col min="8975" max="8975" width="1.6640625" style="3" customWidth="1"/>
    <col min="8976" max="8976" width="10" style="3" customWidth="1"/>
    <col min="8977" max="8977" width="1.6640625" style="3" customWidth="1"/>
    <col min="8978" max="8979" width="10" style="3" customWidth="1"/>
    <col min="8980" max="8980" width="2" style="3" customWidth="1"/>
    <col min="8981" max="9188" width="10" style="3"/>
    <col min="9189" max="9189" width="4.109375" style="3" customWidth="1"/>
    <col min="9190" max="9190" width="17.88671875" style="3" customWidth="1"/>
    <col min="9191" max="9191" width="2.33203125" style="3" customWidth="1"/>
    <col min="9192" max="9192" width="5.6640625" style="3" customWidth="1"/>
    <col min="9193" max="9193" width="1.6640625" style="3" customWidth="1"/>
    <col min="9194" max="9194" width="9.109375" style="3" customWidth="1"/>
    <col min="9195" max="9195" width="1.88671875" style="3" customWidth="1"/>
    <col min="9196" max="9196" width="9.5546875" style="3" customWidth="1"/>
    <col min="9197" max="9197" width="2" style="3" customWidth="1"/>
    <col min="9198" max="9198" width="8.6640625" style="3" customWidth="1"/>
    <col min="9199" max="9199" width="3.109375" style="3" customWidth="1"/>
    <col min="9200" max="9200" width="9.5546875" style="3" customWidth="1"/>
    <col min="9201" max="9201" width="2.6640625" style="3" customWidth="1"/>
    <col min="9202" max="9202" width="10" style="3" customWidth="1"/>
    <col min="9203" max="9203" width="1.6640625" style="3" customWidth="1"/>
    <col min="9204" max="9204" width="9.44140625" style="3" customWidth="1"/>
    <col min="9205" max="9205" width="2.5546875" style="3" customWidth="1"/>
    <col min="9206" max="9206" width="10" style="3" customWidth="1"/>
    <col min="9207" max="9207" width="2.33203125" style="3" customWidth="1"/>
    <col min="9208" max="9208" width="10.33203125" style="3" customWidth="1"/>
    <col min="9209" max="9209" width="1.44140625" style="3" customWidth="1"/>
    <col min="9210" max="9210" width="10.33203125" style="3" customWidth="1"/>
    <col min="9211" max="9211" width="9.88671875" style="3" customWidth="1"/>
    <col min="9212" max="9212" width="6.6640625" style="3" customWidth="1"/>
    <col min="9213" max="9213" width="2.109375" style="3" customWidth="1"/>
    <col min="9214" max="9214" width="7.109375" style="3" customWidth="1"/>
    <col min="9215" max="9215" width="2" style="3" customWidth="1"/>
    <col min="9216" max="9216" width="7.88671875" style="3" customWidth="1"/>
    <col min="9217" max="9217" width="2.109375" style="3" customWidth="1"/>
    <col min="9218" max="9218" width="10" style="3" customWidth="1"/>
    <col min="9219" max="9219" width="1.88671875" style="3" customWidth="1"/>
    <col min="9220" max="9220" width="10" style="3" customWidth="1"/>
    <col min="9221" max="9221" width="1.33203125" style="3" customWidth="1"/>
    <col min="9222" max="9222" width="10" style="3" customWidth="1"/>
    <col min="9223" max="9223" width="1.109375" style="3" customWidth="1"/>
    <col min="9224" max="9224" width="10" style="3" customWidth="1"/>
    <col min="9225" max="9225" width="1.5546875" style="3" customWidth="1"/>
    <col min="9226" max="9226" width="10" style="3" customWidth="1"/>
    <col min="9227" max="9227" width="1.44140625" style="3" customWidth="1"/>
    <col min="9228" max="9228" width="10" style="3" customWidth="1"/>
    <col min="9229" max="9229" width="1.88671875" style="3" customWidth="1"/>
    <col min="9230" max="9230" width="10" style="3" customWidth="1"/>
    <col min="9231" max="9231" width="1.6640625" style="3" customWidth="1"/>
    <col min="9232" max="9232" width="10" style="3" customWidth="1"/>
    <col min="9233" max="9233" width="1.6640625" style="3" customWidth="1"/>
    <col min="9234" max="9235" width="10" style="3" customWidth="1"/>
    <col min="9236" max="9236" width="2" style="3" customWidth="1"/>
    <col min="9237" max="9444" width="10" style="3"/>
    <col min="9445" max="9445" width="4.109375" style="3" customWidth="1"/>
    <col min="9446" max="9446" width="17.88671875" style="3" customWidth="1"/>
    <col min="9447" max="9447" width="2.33203125" style="3" customWidth="1"/>
    <col min="9448" max="9448" width="5.6640625" style="3" customWidth="1"/>
    <col min="9449" max="9449" width="1.6640625" style="3" customWidth="1"/>
    <col min="9450" max="9450" width="9.109375" style="3" customWidth="1"/>
    <col min="9451" max="9451" width="1.88671875" style="3" customWidth="1"/>
    <col min="9452" max="9452" width="9.5546875" style="3" customWidth="1"/>
    <col min="9453" max="9453" width="2" style="3" customWidth="1"/>
    <col min="9454" max="9454" width="8.6640625" style="3" customWidth="1"/>
    <col min="9455" max="9455" width="3.109375" style="3" customWidth="1"/>
    <col min="9456" max="9456" width="9.5546875" style="3" customWidth="1"/>
    <col min="9457" max="9457" width="2.6640625" style="3" customWidth="1"/>
    <col min="9458" max="9458" width="10" style="3" customWidth="1"/>
    <col min="9459" max="9459" width="1.6640625" style="3" customWidth="1"/>
    <col min="9460" max="9460" width="9.44140625" style="3" customWidth="1"/>
    <col min="9461" max="9461" width="2.5546875" style="3" customWidth="1"/>
    <col min="9462" max="9462" width="10" style="3" customWidth="1"/>
    <col min="9463" max="9463" width="2.33203125" style="3" customWidth="1"/>
    <col min="9464" max="9464" width="10.33203125" style="3" customWidth="1"/>
    <col min="9465" max="9465" width="1.44140625" style="3" customWidth="1"/>
    <col min="9466" max="9466" width="10.33203125" style="3" customWidth="1"/>
    <col min="9467" max="9467" width="9.88671875" style="3" customWidth="1"/>
    <col min="9468" max="9468" width="6.6640625" style="3" customWidth="1"/>
    <col min="9469" max="9469" width="2.109375" style="3" customWidth="1"/>
    <col min="9470" max="9470" width="7.109375" style="3" customWidth="1"/>
    <col min="9471" max="9471" width="2" style="3" customWidth="1"/>
    <col min="9472" max="9472" width="7.88671875" style="3" customWidth="1"/>
    <col min="9473" max="9473" width="2.109375" style="3" customWidth="1"/>
    <col min="9474" max="9474" width="10" style="3" customWidth="1"/>
    <col min="9475" max="9475" width="1.88671875" style="3" customWidth="1"/>
    <col min="9476" max="9476" width="10" style="3" customWidth="1"/>
    <col min="9477" max="9477" width="1.33203125" style="3" customWidth="1"/>
    <col min="9478" max="9478" width="10" style="3" customWidth="1"/>
    <col min="9479" max="9479" width="1.109375" style="3" customWidth="1"/>
    <col min="9480" max="9480" width="10" style="3" customWidth="1"/>
    <col min="9481" max="9481" width="1.5546875" style="3" customWidth="1"/>
    <col min="9482" max="9482" width="10" style="3" customWidth="1"/>
    <col min="9483" max="9483" width="1.44140625" style="3" customWidth="1"/>
    <col min="9484" max="9484" width="10" style="3" customWidth="1"/>
    <col min="9485" max="9485" width="1.88671875" style="3" customWidth="1"/>
    <col min="9486" max="9486" width="10" style="3" customWidth="1"/>
    <col min="9487" max="9487" width="1.6640625" style="3" customWidth="1"/>
    <col min="9488" max="9488" width="10" style="3" customWidth="1"/>
    <col min="9489" max="9489" width="1.6640625" style="3" customWidth="1"/>
    <col min="9490" max="9491" width="10" style="3" customWidth="1"/>
    <col min="9492" max="9492" width="2" style="3" customWidth="1"/>
    <col min="9493" max="9700" width="10" style="3"/>
    <col min="9701" max="9701" width="4.109375" style="3" customWidth="1"/>
    <col min="9702" max="9702" width="17.88671875" style="3" customWidth="1"/>
    <col min="9703" max="9703" width="2.33203125" style="3" customWidth="1"/>
    <col min="9704" max="9704" width="5.6640625" style="3" customWidth="1"/>
    <col min="9705" max="9705" width="1.6640625" style="3" customWidth="1"/>
    <col min="9706" max="9706" width="9.109375" style="3" customWidth="1"/>
    <col min="9707" max="9707" width="1.88671875" style="3" customWidth="1"/>
    <col min="9708" max="9708" width="9.5546875" style="3" customWidth="1"/>
    <col min="9709" max="9709" width="2" style="3" customWidth="1"/>
    <col min="9710" max="9710" width="8.6640625" style="3" customWidth="1"/>
    <col min="9711" max="9711" width="3.109375" style="3" customWidth="1"/>
    <col min="9712" max="9712" width="9.5546875" style="3" customWidth="1"/>
    <col min="9713" max="9713" width="2.6640625" style="3" customWidth="1"/>
    <col min="9714" max="9714" width="10" style="3" customWidth="1"/>
    <col min="9715" max="9715" width="1.6640625" style="3" customWidth="1"/>
    <col min="9716" max="9716" width="9.44140625" style="3" customWidth="1"/>
    <col min="9717" max="9717" width="2.5546875" style="3" customWidth="1"/>
    <col min="9718" max="9718" width="10" style="3" customWidth="1"/>
    <col min="9719" max="9719" width="2.33203125" style="3" customWidth="1"/>
    <col min="9720" max="9720" width="10.33203125" style="3" customWidth="1"/>
    <col min="9721" max="9721" width="1.44140625" style="3" customWidth="1"/>
    <col min="9722" max="9722" width="10.33203125" style="3" customWidth="1"/>
    <col min="9723" max="9723" width="9.88671875" style="3" customWidth="1"/>
    <col min="9724" max="9724" width="6.6640625" style="3" customWidth="1"/>
    <col min="9725" max="9725" width="2.109375" style="3" customWidth="1"/>
    <col min="9726" max="9726" width="7.109375" style="3" customWidth="1"/>
    <col min="9727" max="9727" width="2" style="3" customWidth="1"/>
    <col min="9728" max="9728" width="7.88671875" style="3" customWidth="1"/>
    <col min="9729" max="9729" width="2.109375" style="3" customWidth="1"/>
    <col min="9730" max="9730" width="10" style="3" customWidth="1"/>
    <col min="9731" max="9731" width="1.88671875" style="3" customWidth="1"/>
    <col min="9732" max="9732" width="10" style="3" customWidth="1"/>
    <col min="9733" max="9733" width="1.33203125" style="3" customWidth="1"/>
    <col min="9734" max="9734" width="10" style="3" customWidth="1"/>
    <col min="9735" max="9735" width="1.109375" style="3" customWidth="1"/>
    <col min="9736" max="9736" width="10" style="3" customWidth="1"/>
    <col min="9737" max="9737" width="1.5546875" style="3" customWidth="1"/>
    <col min="9738" max="9738" width="10" style="3" customWidth="1"/>
    <col min="9739" max="9739" width="1.44140625" style="3" customWidth="1"/>
    <col min="9740" max="9740" width="10" style="3" customWidth="1"/>
    <col min="9741" max="9741" width="1.88671875" style="3" customWidth="1"/>
    <col min="9742" max="9742" width="10" style="3" customWidth="1"/>
    <col min="9743" max="9743" width="1.6640625" style="3" customWidth="1"/>
    <col min="9744" max="9744" width="10" style="3" customWidth="1"/>
    <col min="9745" max="9745" width="1.6640625" style="3" customWidth="1"/>
    <col min="9746" max="9747" width="10" style="3" customWidth="1"/>
    <col min="9748" max="9748" width="2" style="3" customWidth="1"/>
    <col min="9749" max="9956" width="10" style="3"/>
    <col min="9957" max="9957" width="4.109375" style="3" customWidth="1"/>
    <col min="9958" max="9958" width="17.88671875" style="3" customWidth="1"/>
    <col min="9959" max="9959" width="2.33203125" style="3" customWidth="1"/>
    <col min="9960" max="9960" width="5.6640625" style="3" customWidth="1"/>
    <col min="9961" max="9961" width="1.6640625" style="3" customWidth="1"/>
    <col min="9962" max="9962" width="9.109375" style="3" customWidth="1"/>
    <col min="9963" max="9963" width="1.88671875" style="3" customWidth="1"/>
    <col min="9964" max="9964" width="9.5546875" style="3" customWidth="1"/>
    <col min="9965" max="9965" width="2" style="3" customWidth="1"/>
    <col min="9966" max="9966" width="8.6640625" style="3" customWidth="1"/>
    <col min="9967" max="9967" width="3.109375" style="3" customWidth="1"/>
    <col min="9968" max="9968" width="9.5546875" style="3" customWidth="1"/>
    <col min="9969" max="9969" width="2.6640625" style="3" customWidth="1"/>
    <col min="9970" max="9970" width="10" style="3" customWidth="1"/>
    <col min="9971" max="9971" width="1.6640625" style="3" customWidth="1"/>
    <col min="9972" max="9972" width="9.44140625" style="3" customWidth="1"/>
    <col min="9973" max="9973" width="2.5546875" style="3" customWidth="1"/>
    <col min="9974" max="9974" width="10" style="3" customWidth="1"/>
    <col min="9975" max="9975" width="2.33203125" style="3" customWidth="1"/>
    <col min="9976" max="9976" width="10.33203125" style="3" customWidth="1"/>
    <col min="9977" max="9977" width="1.44140625" style="3" customWidth="1"/>
    <col min="9978" max="9978" width="10.33203125" style="3" customWidth="1"/>
    <col min="9979" max="9979" width="9.88671875" style="3" customWidth="1"/>
    <col min="9980" max="9980" width="6.6640625" style="3" customWidth="1"/>
    <col min="9981" max="9981" width="2.109375" style="3" customWidth="1"/>
    <col min="9982" max="9982" width="7.109375" style="3" customWidth="1"/>
    <col min="9983" max="9983" width="2" style="3" customWidth="1"/>
    <col min="9984" max="9984" width="7.88671875" style="3" customWidth="1"/>
    <col min="9985" max="9985" width="2.109375" style="3" customWidth="1"/>
    <col min="9986" max="9986" width="10" style="3" customWidth="1"/>
    <col min="9987" max="9987" width="1.88671875" style="3" customWidth="1"/>
    <col min="9988" max="9988" width="10" style="3" customWidth="1"/>
    <col min="9989" max="9989" width="1.33203125" style="3" customWidth="1"/>
    <col min="9990" max="9990" width="10" style="3" customWidth="1"/>
    <col min="9991" max="9991" width="1.109375" style="3" customWidth="1"/>
    <col min="9992" max="9992" width="10" style="3" customWidth="1"/>
    <col min="9993" max="9993" width="1.5546875" style="3" customWidth="1"/>
    <col min="9994" max="9994" width="10" style="3" customWidth="1"/>
    <col min="9995" max="9995" width="1.44140625" style="3" customWidth="1"/>
    <col min="9996" max="9996" width="10" style="3" customWidth="1"/>
    <col min="9997" max="9997" width="1.88671875" style="3" customWidth="1"/>
    <col min="9998" max="9998" width="10" style="3" customWidth="1"/>
    <col min="9999" max="9999" width="1.6640625" style="3" customWidth="1"/>
    <col min="10000" max="10000" width="10" style="3" customWidth="1"/>
    <col min="10001" max="10001" width="1.6640625" style="3" customWidth="1"/>
    <col min="10002" max="10003" width="10" style="3" customWidth="1"/>
    <col min="10004" max="10004" width="2" style="3" customWidth="1"/>
    <col min="10005" max="10212" width="10" style="3"/>
    <col min="10213" max="10213" width="4.109375" style="3" customWidth="1"/>
    <col min="10214" max="10214" width="17.88671875" style="3" customWidth="1"/>
    <col min="10215" max="10215" width="2.33203125" style="3" customWidth="1"/>
    <col min="10216" max="10216" width="5.6640625" style="3" customWidth="1"/>
    <col min="10217" max="10217" width="1.6640625" style="3" customWidth="1"/>
    <col min="10218" max="10218" width="9.109375" style="3" customWidth="1"/>
    <col min="10219" max="10219" width="1.88671875" style="3" customWidth="1"/>
    <col min="10220" max="10220" width="9.5546875" style="3" customWidth="1"/>
    <col min="10221" max="10221" width="2" style="3" customWidth="1"/>
    <col min="10222" max="10222" width="8.6640625" style="3" customWidth="1"/>
    <col min="10223" max="10223" width="3.109375" style="3" customWidth="1"/>
    <col min="10224" max="10224" width="9.5546875" style="3" customWidth="1"/>
    <col min="10225" max="10225" width="2.6640625" style="3" customWidth="1"/>
    <col min="10226" max="10226" width="10" style="3" customWidth="1"/>
    <col min="10227" max="10227" width="1.6640625" style="3" customWidth="1"/>
    <col min="10228" max="10228" width="9.44140625" style="3" customWidth="1"/>
    <col min="10229" max="10229" width="2.5546875" style="3" customWidth="1"/>
    <col min="10230" max="10230" width="10" style="3" customWidth="1"/>
    <col min="10231" max="10231" width="2.33203125" style="3" customWidth="1"/>
    <col min="10232" max="10232" width="10.33203125" style="3" customWidth="1"/>
    <col min="10233" max="10233" width="1.44140625" style="3" customWidth="1"/>
    <col min="10234" max="10234" width="10.33203125" style="3" customWidth="1"/>
    <col min="10235" max="10235" width="9.88671875" style="3" customWidth="1"/>
    <col min="10236" max="10236" width="6.6640625" style="3" customWidth="1"/>
    <col min="10237" max="10237" width="2.109375" style="3" customWidth="1"/>
    <col min="10238" max="10238" width="7.109375" style="3" customWidth="1"/>
    <col min="10239" max="10239" width="2" style="3" customWidth="1"/>
    <col min="10240" max="10240" width="7.88671875" style="3" customWidth="1"/>
    <col min="10241" max="10241" width="2.109375" style="3" customWidth="1"/>
    <col min="10242" max="10242" width="10" style="3" customWidth="1"/>
    <col min="10243" max="10243" width="1.88671875" style="3" customWidth="1"/>
    <col min="10244" max="10244" width="10" style="3" customWidth="1"/>
    <col min="10245" max="10245" width="1.33203125" style="3" customWidth="1"/>
    <col min="10246" max="10246" width="10" style="3" customWidth="1"/>
    <col min="10247" max="10247" width="1.109375" style="3" customWidth="1"/>
    <col min="10248" max="10248" width="10" style="3" customWidth="1"/>
    <col min="10249" max="10249" width="1.5546875" style="3" customWidth="1"/>
    <col min="10250" max="10250" width="10" style="3" customWidth="1"/>
    <col min="10251" max="10251" width="1.44140625" style="3" customWidth="1"/>
    <col min="10252" max="10252" width="10" style="3" customWidth="1"/>
    <col min="10253" max="10253" width="1.88671875" style="3" customWidth="1"/>
    <col min="10254" max="10254" width="10" style="3" customWidth="1"/>
    <col min="10255" max="10255" width="1.6640625" style="3" customWidth="1"/>
    <col min="10256" max="10256" width="10" style="3" customWidth="1"/>
    <col min="10257" max="10257" width="1.6640625" style="3" customWidth="1"/>
    <col min="10258" max="10259" width="10" style="3" customWidth="1"/>
    <col min="10260" max="10260" width="2" style="3" customWidth="1"/>
    <col min="10261" max="10468" width="10" style="3"/>
    <col min="10469" max="10469" width="4.109375" style="3" customWidth="1"/>
    <col min="10470" max="10470" width="17.88671875" style="3" customWidth="1"/>
    <col min="10471" max="10471" width="2.33203125" style="3" customWidth="1"/>
    <col min="10472" max="10472" width="5.6640625" style="3" customWidth="1"/>
    <col min="10473" max="10473" width="1.6640625" style="3" customWidth="1"/>
    <col min="10474" max="10474" width="9.109375" style="3" customWidth="1"/>
    <col min="10475" max="10475" width="1.88671875" style="3" customWidth="1"/>
    <col min="10476" max="10476" width="9.5546875" style="3" customWidth="1"/>
    <col min="10477" max="10477" width="2" style="3" customWidth="1"/>
    <col min="10478" max="10478" width="8.6640625" style="3" customWidth="1"/>
    <col min="10479" max="10479" width="3.109375" style="3" customWidth="1"/>
    <col min="10480" max="10480" width="9.5546875" style="3" customWidth="1"/>
    <col min="10481" max="10481" width="2.6640625" style="3" customWidth="1"/>
    <col min="10482" max="10482" width="10" style="3" customWidth="1"/>
    <col min="10483" max="10483" width="1.6640625" style="3" customWidth="1"/>
    <col min="10484" max="10484" width="9.44140625" style="3" customWidth="1"/>
    <col min="10485" max="10485" width="2.5546875" style="3" customWidth="1"/>
    <col min="10486" max="10486" width="10" style="3" customWidth="1"/>
    <col min="10487" max="10487" width="2.33203125" style="3" customWidth="1"/>
    <col min="10488" max="10488" width="10.33203125" style="3" customWidth="1"/>
    <col min="10489" max="10489" width="1.44140625" style="3" customWidth="1"/>
    <col min="10490" max="10490" width="10.33203125" style="3" customWidth="1"/>
    <col min="10491" max="10491" width="9.88671875" style="3" customWidth="1"/>
    <col min="10492" max="10492" width="6.6640625" style="3" customWidth="1"/>
    <col min="10493" max="10493" width="2.109375" style="3" customWidth="1"/>
    <col min="10494" max="10494" width="7.109375" style="3" customWidth="1"/>
    <col min="10495" max="10495" width="2" style="3" customWidth="1"/>
    <col min="10496" max="10496" width="7.88671875" style="3" customWidth="1"/>
    <col min="10497" max="10497" width="2.109375" style="3" customWidth="1"/>
    <col min="10498" max="10498" width="10" style="3" customWidth="1"/>
    <col min="10499" max="10499" width="1.88671875" style="3" customWidth="1"/>
    <col min="10500" max="10500" width="10" style="3" customWidth="1"/>
    <col min="10501" max="10501" width="1.33203125" style="3" customWidth="1"/>
    <col min="10502" max="10502" width="10" style="3" customWidth="1"/>
    <col min="10503" max="10503" width="1.109375" style="3" customWidth="1"/>
    <col min="10504" max="10504" width="10" style="3" customWidth="1"/>
    <col min="10505" max="10505" width="1.5546875" style="3" customWidth="1"/>
    <col min="10506" max="10506" width="10" style="3" customWidth="1"/>
    <col min="10507" max="10507" width="1.44140625" style="3" customWidth="1"/>
    <col min="10508" max="10508" width="10" style="3" customWidth="1"/>
    <col min="10509" max="10509" width="1.88671875" style="3" customWidth="1"/>
    <col min="10510" max="10510" width="10" style="3" customWidth="1"/>
    <col min="10511" max="10511" width="1.6640625" style="3" customWidth="1"/>
    <col min="10512" max="10512" width="10" style="3" customWidth="1"/>
    <col min="10513" max="10513" width="1.6640625" style="3" customWidth="1"/>
    <col min="10514" max="10515" width="10" style="3" customWidth="1"/>
    <col min="10516" max="10516" width="2" style="3" customWidth="1"/>
    <col min="10517" max="10724" width="10" style="3"/>
    <col min="10725" max="10725" width="4.109375" style="3" customWidth="1"/>
    <col min="10726" max="10726" width="17.88671875" style="3" customWidth="1"/>
    <col min="10727" max="10727" width="2.33203125" style="3" customWidth="1"/>
    <col min="10728" max="10728" width="5.6640625" style="3" customWidth="1"/>
    <col min="10729" max="10729" width="1.6640625" style="3" customWidth="1"/>
    <col min="10730" max="10730" width="9.109375" style="3" customWidth="1"/>
    <col min="10731" max="10731" width="1.88671875" style="3" customWidth="1"/>
    <col min="10732" max="10732" width="9.5546875" style="3" customWidth="1"/>
    <col min="10733" max="10733" width="2" style="3" customWidth="1"/>
    <col min="10734" max="10734" width="8.6640625" style="3" customWidth="1"/>
    <col min="10735" max="10735" width="3.109375" style="3" customWidth="1"/>
    <col min="10736" max="10736" width="9.5546875" style="3" customWidth="1"/>
    <col min="10737" max="10737" width="2.6640625" style="3" customWidth="1"/>
    <col min="10738" max="10738" width="10" style="3" customWidth="1"/>
    <col min="10739" max="10739" width="1.6640625" style="3" customWidth="1"/>
    <col min="10740" max="10740" width="9.44140625" style="3" customWidth="1"/>
    <col min="10741" max="10741" width="2.5546875" style="3" customWidth="1"/>
    <col min="10742" max="10742" width="10" style="3" customWidth="1"/>
    <col min="10743" max="10743" width="2.33203125" style="3" customWidth="1"/>
    <col min="10744" max="10744" width="10.33203125" style="3" customWidth="1"/>
    <col min="10745" max="10745" width="1.44140625" style="3" customWidth="1"/>
    <col min="10746" max="10746" width="10.33203125" style="3" customWidth="1"/>
    <col min="10747" max="10747" width="9.88671875" style="3" customWidth="1"/>
    <col min="10748" max="10748" width="6.6640625" style="3" customWidth="1"/>
    <col min="10749" max="10749" width="2.109375" style="3" customWidth="1"/>
    <col min="10750" max="10750" width="7.109375" style="3" customWidth="1"/>
    <col min="10751" max="10751" width="2" style="3" customWidth="1"/>
    <col min="10752" max="10752" width="7.88671875" style="3" customWidth="1"/>
    <col min="10753" max="10753" width="2.109375" style="3" customWidth="1"/>
    <col min="10754" max="10754" width="10" style="3" customWidth="1"/>
    <col min="10755" max="10755" width="1.88671875" style="3" customWidth="1"/>
    <col min="10756" max="10756" width="10" style="3" customWidth="1"/>
    <col min="10757" max="10757" width="1.33203125" style="3" customWidth="1"/>
    <col min="10758" max="10758" width="10" style="3" customWidth="1"/>
    <col min="10759" max="10759" width="1.109375" style="3" customWidth="1"/>
    <col min="10760" max="10760" width="10" style="3" customWidth="1"/>
    <col min="10761" max="10761" width="1.5546875" style="3" customWidth="1"/>
    <col min="10762" max="10762" width="10" style="3" customWidth="1"/>
    <col min="10763" max="10763" width="1.44140625" style="3" customWidth="1"/>
    <col min="10764" max="10764" width="10" style="3" customWidth="1"/>
    <col min="10765" max="10765" width="1.88671875" style="3" customWidth="1"/>
    <col min="10766" max="10766" width="10" style="3" customWidth="1"/>
    <col min="10767" max="10767" width="1.6640625" style="3" customWidth="1"/>
    <col min="10768" max="10768" width="10" style="3" customWidth="1"/>
    <col min="10769" max="10769" width="1.6640625" style="3" customWidth="1"/>
    <col min="10770" max="10771" width="10" style="3" customWidth="1"/>
    <col min="10772" max="10772" width="2" style="3" customWidth="1"/>
    <col min="10773" max="10980" width="10" style="3"/>
    <col min="10981" max="10981" width="4.109375" style="3" customWidth="1"/>
    <col min="10982" max="10982" width="17.88671875" style="3" customWidth="1"/>
    <col min="10983" max="10983" width="2.33203125" style="3" customWidth="1"/>
    <col min="10984" max="10984" width="5.6640625" style="3" customWidth="1"/>
    <col min="10985" max="10985" width="1.6640625" style="3" customWidth="1"/>
    <col min="10986" max="10986" width="9.109375" style="3" customWidth="1"/>
    <col min="10987" max="10987" width="1.88671875" style="3" customWidth="1"/>
    <col min="10988" max="10988" width="9.5546875" style="3" customWidth="1"/>
    <col min="10989" max="10989" width="2" style="3" customWidth="1"/>
    <col min="10990" max="10990" width="8.6640625" style="3" customWidth="1"/>
    <col min="10991" max="10991" width="3.109375" style="3" customWidth="1"/>
    <col min="10992" max="10992" width="9.5546875" style="3" customWidth="1"/>
    <col min="10993" max="10993" width="2.6640625" style="3" customWidth="1"/>
    <col min="10994" max="10994" width="10" style="3" customWidth="1"/>
    <col min="10995" max="10995" width="1.6640625" style="3" customWidth="1"/>
    <col min="10996" max="10996" width="9.44140625" style="3" customWidth="1"/>
    <col min="10997" max="10997" width="2.5546875" style="3" customWidth="1"/>
    <col min="10998" max="10998" width="10" style="3" customWidth="1"/>
    <col min="10999" max="10999" width="2.33203125" style="3" customWidth="1"/>
    <col min="11000" max="11000" width="10.33203125" style="3" customWidth="1"/>
    <col min="11001" max="11001" width="1.44140625" style="3" customWidth="1"/>
    <col min="11002" max="11002" width="10.33203125" style="3" customWidth="1"/>
    <col min="11003" max="11003" width="9.88671875" style="3" customWidth="1"/>
    <col min="11004" max="11004" width="6.6640625" style="3" customWidth="1"/>
    <col min="11005" max="11005" width="2.109375" style="3" customWidth="1"/>
    <col min="11006" max="11006" width="7.109375" style="3" customWidth="1"/>
    <col min="11007" max="11007" width="2" style="3" customWidth="1"/>
    <col min="11008" max="11008" width="7.88671875" style="3" customWidth="1"/>
    <col min="11009" max="11009" width="2.109375" style="3" customWidth="1"/>
    <col min="11010" max="11010" width="10" style="3" customWidth="1"/>
    <col min="11011" max="11011" width="1.88671875" style="3" customWidth="1"/>
    <col min="11012" max="11012" width="10" style="3" customWidth="1"/>
    <col min="11013" max="11013" width="1.33203125" style="3" customWidth="1"/>
    <col min="11014" max="11014" width="10" style="3" customWidth="1"/>
    <col min="11015" max="11015" width="1.109375" style="3" customWidth="1"/>
    <col min="11016" max="11016" width="10" style="3" customWidth="1"/>
    <col min="11017" max="11017" width="1.5546875" style="3" customWidth="1"/>
    <col min="11018" max="11018" width="10" style="3" customWidth="1"/>
    <col min="11019" max="11019" width="1.44140625" style="3" customWidth="1"/>
    <col min="11020" max="11020" width="10" style="3" customWidth="1"/>
    <col min="11021" max="11021" width="1.88671875" style="3" customWidth="1"/>
    <col min="11022" max="11022" width="10" style="3" customWidth="1"/>
    <col min="11023" max="11023" width="1.6640625" style="3" customWidth="1"/>
    <col min="11024" max="11024" width="10" style="3" customWidth="1"/>
    <col min="11025" max="11025" width="1.6640625" style="3" customWidth="1"/>
    <col min="11026" max="11027" width="10" style="3" customWidth="1"/>
    <col min="11028" max="11028" width="2" style="3" customWidth="1"/>
    <col min="11029" max="11236" width="10" style="3"/>
    <col min="11237" max="11237" width="4.109375" style="3" customWidth="1"/>
    <col min="11238" max="11238" width="17.88671875" style="3" customWidth="1"/>
    <col min="11239" max="11239" width="2.33203125" style="3" customWidth="1"/>
    <col min="11240" max="11240" width="5.6640625" style="3" customWidth="1"/>
    <col min="11241" max="11241" width="1.6640625" style="3" customWidth="1"/>
    <col min="11242" max="11242" width="9.109375" style="3" customWidth="1"/>
    <col min="11243" max="11243" width="1.88671875" style="3" customWidth="1"/>
    <col min="11244" max="11244" width="9.5546875" style="3" customWidth="1"/>
    <col min="11245" max="11245" width="2" style="3" customWidth="1"/>
    <col min="11246" max="11246" width="8.6640625" style="3" customWidth="1"/>
    <col min="11247" max="11247" width="3.109375" style="3" customWidth="1"/>
    <col min="11248" max="11248" width="9.5546875" style="3" customWidth="1"/>
    <col min="11249" max="11249" width="2.6640625" style="3" customWidth="1"/>
    <col min="11250" max="11250" width="10" style="3" customWidth="1"/>
    <col min="11251" max="11251" width="1.6640625" style="3" customWidth="1"/>
    <col min="11252" max="11252" width="9.44140625" style="3" customWidth="1"/>
    <col min="11253" max="11253" width="2.5546875" style="3" customWidth="1"/>
    <col min="11254" max="11254" width="10" style="3" customWidth="1"/>
    <col min="11255" max="11255" width="2.33203125" style="3" customWidth="1"/>
    <col min="11256" max="11256" width="10.33203125" style="3" customWidth="1"/>
    <col min="11257" max="11257" width="1.44140625" style="3" customWidth="1"/>
    <col min="11258" max="11258" width="10.33203125" style="3" customWidth="1"/>
    <col min="11259" max="11259" width="9.88671875" style="3" customWidth="1"/>
    <col min="11260" max="11260" width="6.6640625" style="3" customWidth="1"/>
    <col min="11261" max="11261" width="2.109375" style="3" customWidth="1"/>
    <col min="11262" max="11262" width="7.109375" style="3" customWidth="1"/>
    <col min="11263" max="11263" width="2" style="3" customWidth="1"/>
    <col min="11264" max="11264" width="7.88671875" style="3" customWidth="1"/>
    <col min="11265" max="11265" width="2.109375" style="3" customWidth="1"/>
    <col min="11266" max="11266" width="10" style="3" customWidth="1"/>
    <col min="11267" max="11267" width="1.88671875" style="3" customWidth="1"/>
    <col min="11268" max="11268" width="10" style="3" customWidth="1"/>
    <col min="11269" max="11269" width="1.33203125" style="3" customWidth="1"/>
    <col min="11270" max="11270" width="10" style="3" customWidth="1"/>
    <col min="11271" max="11271" width="1.109375" style="3" customWidth="1"/>
    <col min="11272" max="11272" width="10" style="3" customWidth="1"/>
    <col min="11273" max="11273" width="1.5546875" style="3" customWidth="1"/>
    <col min="11274" max="11274" width="10" style="3" customWidth="1"/>
    <col min="11275" max="11275" width="1.44140625" style="3" customWidth="1"/>
    <col min="11276" max="11276" width="10" style="3" customWidth="1"/>
    <col min="11277" max="11277" width="1.88671875" style="3" customWidth="1"/>
    <col min="11278" max="11278" width="10" style="3" customWidth="1"/>
    <col min="11279" max="11279" width="1.6640625" style="3" customWidth="1"/>
    <col min="11280" max="11280" width="10" style="3" customWidth="1"/>
    <col min="11281" max="11281" width="1.6640625" style="3" customWidth="1"/>
    <col min="11282" max="11283" width="10" style="3" customWidth="1"/>
    <col min="11284" max="11284" width="2" style="3" customWidth="1"/>
    <col min="11285" max="11492" width="10" style="3"/>
    <col min="11493" max="11493" width="4.109375" style="3" customWidth="1"/>
    <col min="11494" max="11494" width="17.88671875" style="3" customWidth="1"/>
    <col min="11495" max="11495" width="2.33203125" style="3" customWidth="1"/>
    <col min="11496" max="11496" width="5.6640625" style="3" customWidth="1"/>
    <col min="11497" max="11497" width="1.6640625" style="3" customWidth="1"/>
    <col min="11498" max="11498" width="9.109375" style="3" customWidth="1"/>
    <col min="11499" max="11499" width="1.88671875" style="3" customWidth="1"/>
    <col min="11500" max="11500" width="9.5546875" style="3" customWidth="1"/>
    <col min="11501" max="11501" width="2" style="3" customWidth="1"/>
    <col min="11502" max="11502" width="8.6640625" style="3" customWidth="1"/>
    <col min="11503" max="11503" width="3.109375" style="3" customWidth="1"/>
    <col min="11504" max="11504" width="9.5546875" style="3" customWidth="1"/>
    <col min="11505" max="11505" width="2.6640625" style="3" customWidth="1"/>
    <col min="11506" max="11506" width="10" style="3" customWidth="1"/>
    <col min="11507" max="11507" width="1.6640625" style="3" customWidth="1"/>
    <col min="11508" max="11508" width="9.44140625" style="3" customWidth="1"/>
    <col min="11509" max="11509" width="2.5546875" style="3" customWidth="1"/>
    <col min="11510" max="11510" width="10" style="3" customWidth="1"/>
    <col min="11511" max="11511" width="2.33203125" style="3" customWidth="1"/>
    <col min="11512" max="11512" width="10.33203125" style="3" customWidth="1"/>
    <col min="11513" max="11513" width="1.44140625" style="3" customWidth="1"/>
    <col min="11514" max="11514" width="10.33203125" style="3" customWidth="1"/>
    <col min="11515" max="11515" width="9.88671875" style="3" customWidth="1"/>
    <col min="11516" max="11516" width="6.6640625" style="3" customWidth="1"/>
    <col min="11517" max="11517" width="2.109375" style="3" customWidth="1"/>
    <col min="11518" max="11518" width="7.109375" style="3" customWidth="1"/>
    <col min="11519" max="11519" width="2" style="3" customWidth="1"/>
    <col min="11520" max="11520" width="7.88671875" style="3" customWidth="1"/>
    <col min="11521" max="11521" width="2.109375" style="3" customWidth="1"/>
    <col min="11522" max="11522" width="10" style="3" customWidth="1"/>
    <col min="11523" max="11523" width="1.88671875" style="3" customWidth="1"/>
    <col min="11524" max="11524" width="10" style="3" customWidth="1"/>
    <col min="11525" max="11525" width="1.33203125" style="3" customWidth="1"/>
    <col min="11526" max="11526" width="10" style="3" customWidth="1"/>
    <col min="11527" max="11527" width="1.109375" style="3" customWidth="1"/>
    <col min="11528" max="11528" width="10" style="3" customWidth="1"/>
    <col min="11529" max="11529" width="1.5546875" style="3" customWidth="1"/>
    <col min="11530" max="11530" width="10" style="3" customWidth="1"/>
    <col min="11531" max="11531" width="1.44140625" style="3" customWidth="1"/>
    <col min="11532" max="11532" width="10" style="3" customWidth="1"/>
    <col min="11533" max="11533" width="1.88671875" style="3" customWidth="1"/>
    <col min="11534" max="11534" width="10" style="3" customWidth="1"/>
    <col min="11535" max="11535" width="1.6640625" style="3" customWidth="1"/>
    <col min="11536" max="11536" width="10" style="3" customWidth="1"/>
    <col min="11537" max="11537" width="1.6640625" style="3" customWidth="1"/>
    <col min="11538" max="11539" width="10" style="3" customWidth="1"/>
    <col min="11540" max="11540" width="2" style="3" customWidth="1"/>
    <col min="11541" max="11748" width="10" style="3"/>
    <col min="11749" max="11749" width="4.109375" style="3" customWidth="1"/>
    <col min="11750" max="11750" width="17.88671875" style="3" customWidth="1"/>
    <col min="11751" max="11751" width="2.33203125" style="3" customWidth="1"/>
    <col min="11752" max="11752" width="5.6640625" style="3" customWidth="1"/>
    <col min="11753" max="11753" width="1.6640625" style="3" customWidth="1"/>
    <col min="11754" max="11754" width="9.109375" style="3" customWidth="1"/>
    <col min="11755" max="11755" width="1.88671875" style="3" customWidth="1"/>
    <col min="11756" max="11756" width="9.5546875" style="3" customWidth="1"/>
    <col min="11757" max="11757" width="2" style="3" customWidth="1"/>
    <col min="11758" max="11758" width="8.6640625" style="3" customWidth="1"/>
    <col min="11759" max="11759" width="3.109375" style="3" customWidth="1"/>
    <col min="11760" max="11760" width="9.5546875" style="3" customWidth="1"/>
    <col min="11761" max="11761" width="2.6640625" style="3" customWidth="1"/>
    <col min="11762" max="11762" width="10" style="3" customWidth="1"/>
    <col min="11763" max="11763" width="1.6640625" style="3" customWidth="1"/>
    <col min="11764" max="11764" width="9.44140625" style="3" customWidth="1"/>
    <col min="11765" max="11765" width="2.5546875" style="3" customWidth="1"/>
    <col min="11766" max="11766" width="10" style="3" customWidth="1"/>
    <col min="11767" max="11767" width="2.33203125" style="3" customWidth="1"/>
    <col min="11768" max="11768" width="10.33203125" style="3" customWidth="1"/>
    <col min="11769" max="11769" width="1.44140625" style="3" customWidth="1"/>
    <col min="11770" max="11770" width="10.33203125" style="3" customWidth="1"/>
    <col min="11771" max="11771" width="9.88671875" style="3" customWidth="1"/>
    <col min="11772" max="11772" width="6.6640625" style="3" customWidth="1"/>
    <col min="11773" max="11773" width="2.109375" style="3" customWidth="1"/>
    <col min="11774" max="11774" width="7.109375" style="3" customWidth="1"/>
    <col min="11775" max="11775" width="2" style="3" customWidth="1"/>
    <col min="11776" max="11776" width="7.88671875" style="3" customWidth="1"/>
    <col min="11777" max="11777" width="2.109375" style="3" customWidth="1"/>
    <col min="11778" max="11778" width="10" style="3" customWidth="1"/>
    <col min="11779" max="11779" width="1.88671875" style="3" customWidth="1"/>
    <col min="11780" max="11780" width="10" style="3" customWidth="1"/>
    <col min="11781" max="11781" width="1.33203125" style="3" customWidth="1"/>
    <col min="11782" max="11782" width="10" style="3" customWidth="1"/>
    <col min="11783" max="11783" width="1.109375" style="3" customWidth="1"/>
    <col min="11784" max="11784" width="10" style="3" customWidth="1"/>
    <col min="11785" max="11785" width="1.5546875" style="3" customWidth="1"/>
    <col min="11786" max="11786" width="10" style="3" customWidth="1"/>
    <col min="11787" max="11787" width="1.44140625" style="3" customWidth="1"/>
    <col min="11788" max="11788" width="10" style="3" customWidth="1"/>
    <col min="11789" max="11789" width="1.88671875" style="3" customWidth="1"/>
    <col min="11790" max="11790" width="10" style="3" customWidth="1"/>
    <col min="11791" max="11791" width="1.6640625" style="3" customWidth="1"/>
    <col min="11792" max="11792" width="10" style="3" customWidth="1"/>
    <col min="11793" max="11793" width="1.6640625" style="3" customWidth="1"/>
    <col min="11794" max="11795" width="10" style="3" customWidth="1"/>
    <col min="11796" max="11796" width="2" style="3" customWidth="1"/>
    <col min="11797" max="12004" width="10" style="3"/>
    <col min="12005" max="12005" width="4.109375" style="3" customWidth="1"/>
    <col min="12006" max="12006" width="17.88671875" style="3" customWidth="1"/>
    <col min="12007" max="12007" width="2.33203125" style="3" customWidth="1"/>
    <col min="12008" max="12008" width="5.6640625" style="3" customWidth="1"/>
    <col min="12009" max="12009" width="1.6640625" style="3" customWidth="1"/>
    <col min="12010" max="12010" width="9.109375" style="3" customWidth="1"/>
    <col min="12011" max="12011" width="1.88671875" style="3" customWidth="1"/>
    <col min="12012" max="12012" width="9.5546875" style="3" customWidth="1"/>
    <col min="12013" max="12013" width="2" style="3" customWidth="1"/>
    <col min="12014" max="12014" width="8.6640625" style="3" customWidth="1"/>
    <col min="12015" max="12015" width="3.109375" style="3" customWidth="1"/>
    <col min="12016" max="12016" width="9.5546875" style="3" customWidth="1"/>
    <col min="12017" max="12017" width="2.6640625" style="3" customWidth="1"/>
    <col min="12018" max="12018" width="10" style="3" customWidth="1"/>
    <col min="12019" max="12019" width="1.6640625" style="3" customWidth="1"/>
    <col min="12020" max="12020" width="9.44140625" style="3" customWidth="1"/>
    <col min="12021" max="12021" width="2.5546875" style="3" customWidth="1"/>
    <col min="12022" max="12022" width="10" style="3" customWidth="1"/>
    <col min="12023" max="12023" width="2.33203125" style="3" customWidth="1"/>
    <col min="12024" max="12024" width="10.33203125" style="3" customWidth="1"/>
    <col min="12025" max="12025" width="1.44140625" style="3" customWidth="1"/>
    <col min="12026" max="12026" width="10.33203125" style="3" customWidth="1"/>
    <col min="12027" max="12027" width="9.88671875" style="3" customWidth="1"/>
    <col min="12028" max="12028" width="6.6640625" style="3" customWidth="1"/>
    <col min="12029" max="12029" width="2.109375" style="3" customWidth="1"/>
    <col min="12030" max="12030" width="7.109375" style="3" customWidth="1"/>
    <col min="12031" max="12031" width="2" style="3" customWidth="1"/>
    <col min="12032" max="12032" width="7.88671875" style="3" customWidth="1"/>
    <col min="12033" max="12033" width="2.109375" style="3" customWidth="1"/>
    <col min="12034" max="12034" width="10" style="3" customWidth="1"/>
    <col min="12035" max="12035" width="1.88671875" style="3" customWidth="1"/>
    <col min="12036" max="12036" width="10" style="3" customWidth="1"/>
    <col min="12037" max="12037" width="1.33203125" style="3" customWidth="1"/>
    <col min="12038" max="12038" width="10" style="3" customWidth="1"/>
    <col min="12039" max="12039" width="1.109375" style="3" customWidth="1"/>
    <col min="12040" max="12040" width="10" style="3" customWidth="1"/>
    <col min="12041" max="12041" width="1.5546875" style="3" customWidth="1"/>
    <col min="12042" max="12042" width="10" style="3" customWidth="1"/>
    <col min="12043" max="12043" width="1.44140625" style="3" customWidth="1"/>
    <col min="12044" max="12044" width="10" style="3" customWidth="1"/>
    <col min="12045" max="12045" width="1.88671875" style="3" customWidth="1"/>
    <col min="12046" max="12046" width="10" style="3" customWidth="1"/>
    <col min="12047" max="12047" width="1.6640625" style="3" customWidth="1"/>
    <col min="12048" max="12048" width="10" style="3" customWidth="1"/>
    <col min="12049" max="12049" width="1.6640625" style="3" customWidth="1"/>
    <col min="12050" max="12051" width="10" style="3" customWidth="1"/>
    <col min="12052" max="12052" width="2" style="3" customWidth="1"/>
    <col min="12053" max="12260" width="10" style="3"/>
    <col min="12261" max="12261" width="4.109375" style="3" customWidth="1"/>
    <col min="12262" max="12262" width="17.88671875" style="3" customWidth="1"/>
    <col min="12263" max="12263" width="2.33203125" style="3" customWidth="1"/>
    <col min="12264" max="12264" width="5.6640625" style="3" customWidth="1"/>
    <col min="12265" max="12265" width="1.6640625" style="3" customWidth="1"/>
    <col min="12266" max="12266" width="9.109375" style="3" customWidth="1"/>
    <col min="12267" max="12267" width="1.88671875" style="3" customWidth="1"/>
    <col min="12268" max="12268" width="9.5546875" style="3" customWidth="1"/>
    <col min="12269" max="12269" width="2" style="3" customWidth="1"/>
    <col min="12270" max="12270" width="8.6640625" style="3" customWidth="1"/>
    <col min="12271" max="12271" width="3.109375" style="3" customWidth="1"/>
    <col min="12272" max="12272" width="9.5546875" style="3" customWidth="1"/>
    <col min="12273" max="12273" width="2.6640625" style="3" customWidth="1"/>
    <col min="12274" max="12274" width="10" style="3" customWidth="1"/>
    <col min="12275" max="12275" width="1.6640625" style="3" customWidth="1"/>
    <col min="12276" max="12276" width="9.44140625" style="3" customWidth="1"/>
    <col min="12277" max="12277" width="2.5546875" style="3" customWidth="1"/>
    <col min="12278" max="12278" width="10" style="3" customWidth="1"/>
    <col min="12279" max="12279" width="2.33203125" style="3" customWidth="1"/>
    <col min="12280" max="12280" width="10.33203125" style="3" customWidth="1"/>
    <col min="12281" max="12281" width="1.44140625" style="3" customWidth="1"/>
    <col min="12282" max="12282" width="10.33203125" style="3" customWidth="1"/>
    <col min="12283" max="12283" width="9.88671875" style="3" customWidth="1"/>
    <col min="12284" max="12284" width="6.6640625" style="3" customWidth="1"/>
    <col min="12285" max="12285" width="2.109375" style="3" customWidth="1"/>
    <col min="12286" max="12286" width="7.109375" style="3" customWidth="1"/>
    <col min="12287" max="12287" width="2" style="3" customWidth="1"/>
    <col min="12288" max="12288" width="7.88671875" style="3" customWidth="1"/>
    <col min="12289" max="12289" width="2.109375" style="3" customWidth="1"/>
    <col min="12290" max="12290" width="10" style="3" customWidth="1"/>
    <col min="12291" max="12291" width="1.88671875" style="3" customWidth="1"/>
    <col min="12292" max="12292" width="10" style="3" customWidth="1"/>
    <col min="12293" max="12293" width="1.33203125" style="3" customWidth="1"/>
    <col min="12294" max="12294" width="10" style="3" customWidth="1"/>
    <col min="12295" max="12295" width="1.109375" style="3" customWidth="1"/>
    <col min="12296" max="12296" width="10" style="3" customWidth="1"/>
    <col min="12297" max="12297" width="1.5546875" style="3" customWidth="1"/>
    <col min="12298" max="12298" width="10" style="3" customWidth="1"/>
    <col min="12299" max="12299" width="1.44140625" style="3" customWidth="1"/>
    <col min="12300" max="12300" width="10" style="3" customWidth="1"/>
    <col min="12301" max="12301" width="1.88671875" style="3" customWidth="1"/>
    <col min="12302" max="12302" width="10" style="3" customWidth="1"/>
    <col min="12303" max="12303" width="1.6640625" style="3" customWidth="1"/>
    <col min="12304" max="12304" width="10" style="3" customWidth="1"/>
    <col min="12305" max="12305" width="1.6640625" style="3" customWidth="1"/>
    <col min="12306" max="12307" width="10" style="3" customWidth="1"/>
    <col min="12308" max="12308" width="2" style="3" customWidth="1"/>
    <col min="12309" max="12516" width="10" style="3"/>
    <col min="12517" max="12517" width="4.109375" style="3" customWidth="1"/>
    <col min="12518" max="12518" width="17.88671875" style="3" customWidth="1"/>
    <col min="12519" max="12519" width="2.33203125" style="3" customWidth="1"/>
    <col min="12520" max="12520" width="5.6640625" style="3" customWidth="1"/>
    <col min="12521" max="12521" width="1.6640625" style="3" customWidth="1"/>
    <col min="12522" max="12522" width="9.109375" style="3" customWidth="1"/>
    <col min="12523" max="12523" width="1.88671875" style="3" customWidth="1"/>
    <col min="12524" max="12524" width="9.5546875" style="3" customWidth="1"/>
    <col min="12525" max="12525" width="2" style="3" customWidth="1"/>
    <col min="12526" max="12526" width="8.6640625" style="3" customWidth="1"/>
    <col min="12527" max="12527" width="3.109375" style="3" customWidth="1"/>
    <col min="12528" max="12528" width="9.5546875" style="3" customWidth="1"/>
    <col min="12529" max="12529" width="2.6640625" style="3" customWidth="1"/>
    <col min="12530" max="12530" width="10" style="3" customWidth="1"/>
    <col min="12531" max="12531" width="1.6640625" style="3" customWidth="1"/>
    <col min="12532" max="12532" width="9.44140625" style="3" customWidth="1"/>
    <col min="12533" max="12533" width="2.5546875" style="3" customWidth="1"/>
    <col min="12534" max="12534" width="10" style="3" customWidth="1"/>
    <col min="12535" max="12535" width="2.33203125" style="3" customWidth="1"/>
    <col min="12536" max="12536" width="10.33203125" style="3" customWidth="1"/>
    <col min="12537" max="12537" width="1.44140625" style="3" customWidth="1"/>
    <col min="12538" max="12538" width="10.33203125" style="3" customWidth="1"/>
    <col min="12539" max="12539" width="9.88671875" style="3" customWidth="1"/>
    <col min="12540" max="12540" width="6.6640625" style="3" customWidth="1"/>
    <col min="12541" max="12541" width="2.109375" style="3" customWidth="1"/>
    <col min="12542" max="12542" width="7.109375" style="3" customWidth="1"/>
    <col min="12543" max="12543" width="2" style="3" customWidth="1"/>
    <col min="12544" max="12544" width="7.88671875" style="3" customWidth="1"/>
    <col min="12545" max="12545" width="2.109375" style="3" customWidth="1"/>
    <col min="12546" max="12546" width="10" style="3" customWidth="1"/>
    <col min="12547" max="12547" width="1.88671875" style="3" customWidth="1"/>
    <col min="12548" max="12548" width="10" style="3" customWidth="1"/>
    <col min="12549" max="12549" width="1.33203125" style="3" customWidth="1"/>
    <col min="12550" max="12550" width="10" style="3" customWidth="1"/>
    <col min="12551" max="12551" width="1.109375" style="3" customWidth="1"/>
    <col min="12552" max="12552" width="10" style="3" customWidth="1"/>
    <col min="12553" max="12553" width="1.5546875" style="3" customWidth="1"/>
    <col min="12554" max="12554" width="10" style="3" customWidth="1"/>
    <col min="12555" max="12555" width="1.44140625" style="3" customWidth="1"/>
    <col min="12556" max="12556" width="10" style="3" customWidth="1"/>
    <col min="12557" max="12557" width="1.88671875" style="3" customWidth="1"/>
    <col min="12558" max="12558" width="10" style="3" customWidth="1"/>
    <col min="12559" max="12559" width="1.6640625" style="3" customWidth="1"/>
    <col min="12560" max="12560" width="10" style="3" customWidth="1"/>
    <col min="12561" max="12561" width="1.6640625" style="3" customWidth="1"/>
    <col min="12562" max="12563" width="10" style="3" customWidth="1"/>
    <col min="12564" max="12564" width="2" style="3" customWidth="1"/>
    <col min="12565" max="12772" width="10" style="3"/>
    <col min="12773" max="12773" width="4.109375" style="3" customWidth="1"/>
    <col min="12774" max="12774" width="17.88671875" style="3" customWidth="1"/>
    <col min="12775" max="12775" width="2.33203125" style="3" customWidth="1"/>
    <col min="12776" max="12776" width="5.6640625" style="3" customWidth="1"/>
    <col min="12777" max="12777" width="1.6640625" style="3" customWidth="1"/>
    <col min="12778" max="12778" width="9.109375" style="3" customWidth="1"/>
    <col min="12779" max="12779" width="1.88671875" style="3" customWidth="1"/>
    <col min="12780" max="12780" width="9.5546875" style="3" customWidth="1"/>
    <col min="12781" max="12781" width="2" style="3" customWidth="1"/>
    <col min="12782" max="12782" width="8.6640625" style="3" customWidth="1"/>
    <col min="12783" max="12783" width="3.109375" style="3" customWidth="1"/>
    <col min="12784" max="12784" width="9.5546875" style="3" customWidth="1"/>
    <col min="12785" max="12785" width="2.6640625" style="3" customWidth="1"/>
    <col min="12786" max="12786" width="10" style="3" customWidth="1"/>
    <col min="12787" max="12787" width="1.6640625" style="3" customWidth="1"/>
    <col min="12788" max="12788" width="9.44140625" style="3" customWidth="1"/>
    <col min="12789" max="12789" width="2.5546875" style="3" customWidth="1"/>
    <col min="12790" max="12790" width="10" style="3" customWidth="1"/>
    <col min="12791" max="12791" width="2.33203125" style="3" customWidth="1"/>
    <col min="12792" max="12792" width="10.33203125" style="3" customWidth="1"/>
    <col min="12793" max="12793" width="1.44140625" style="3" customWidth="1"/>
    <col min="12794" max="12794" width="10.33203125" style="3" customWidth="1"/>
    <col min="12795" max="12795" width="9.88671875" style="3" customWidth="1"/>
    <col min="12796" max="12796" width="6.6640625" style="3" customWidth="1"/>
    <col min="12797" max="12797" width="2.109375" style="3" customWidth="1"/>
    <col min="12798" max="12798" width="7.109375" style="3" customWidth="1"/>
    <col min="12799" max="12799" width="2" style="3" customWidth="1"/>
    <col min="12800" max="12800" width="7.88671875" style="3" customWidth="1"/>
    <col min="12801" max="12801" width="2.109375" style="3" customWidth="1"/>
    <col min="12802" max="12802" width="10" style="3" customWidth="1"/>
    <col min="12803" max="12803" width="1.88671875" style="3" customWidth="1"/>
    <col min="12804" max="12804" width="10" style="3" customWidth="1"/>
    <col min="12805" max="12805" width="1.33203125" style="3" customWidth="1"/>
    <col min="12806" max="12806" width="10" style="3" customWidth="1"/>
    <col min="12807" max="12807" width="1.109375" style="3" customWidth="1"/>
    <col min="12808" max="12808" width="10" style="3" customWidth="1"/>
    <col min="12809" max="12809" width="1.5546875" style="3" customWidth="1"/>
    <col min="12810" max="12810" width="10" style="3" customWidth="1"/>
    <col min="12811" max="12811" width="1.44140625" style="3" customWidth="1"/>
    <col min="12812" max="12812" width="10" style="3" customWidth="1"/>
    <col min="12813" max="12813" width="1.88671875" style="3" customWidth="1"/>
    <col min="12814" max="12814" width="10" style="3" customWidth="1"/>
    <col min="12815" max="12815" width="1.6640625" style="3" customWidth="1"/>
    <col min="12816" max="12816" width="10" style="3" customWidth="1"/>
    <col min="12817" max="12817" width="1.6640625" style="3" customWidth="1"/>
    <col min="12818" max="12819" width="10" style="3" customWidth="1"/>
    <col min="12820" max="12820" width="2" style="3" customWidth="1"/>
    <col min="12821" max="13028" width="10" style="3"/>
    <col min="13029" max="13029" width="4.109375" style="3" customWidth="1"/>
    <col min="13030" max="13030" width="17.88671875" style="3" customWidth="1"/>
    <col min="13031" max="13031" width="2.33203125" style="3" customWidth="1"/>
    <col min="13032" max="13032" width="5.6640625" style="3" customWidth="1"/>
    <col min="13033" max="13033" width="1.6640625" style="3" customWidth="1"/>
    <col min="13034" max="13034" width="9.109375" style="3" customWidth="1"/>
    <col min="13035" max="13035" width="1.88671875" style="3" customWidth="1"/>
    <col min="13036" max="13036" width="9.5546875" style="3" customWidth="1"/>
    <col min="13037" max="13037" width="2" style="3" customWidth="1"/>
    <col min="13038" max="13038" width="8.6640625" style="3" customWidth="1"/>
    <col min="13039" max="13039" width="3.109375" style="3" customWidth="1"/>
    <col min="13040" max="13040" width="9.5546875" style="3" customWidth="1"/>
    <col min="13041" max="13041" width="2.6640625" style="3" customWidth="1"/>
    <col min="13042" max="13042" width="10" style="3" customWidth="1"/>
    <col min="13043" max="13043" width="1.6640625" style="3" customWidth="1"/>
    <col min="13044" max="13044" width="9.44140625" style="3" customWidth="1"/>
    <col min="13045" max="13045" width="2.5546875" style="3" customWidth="1"/>
    <col min="13046" max="13046" width="10" style="3" customWidth="1"/>
    <col min="13047" max="13047" width="2.33203125" style="3" customWidth="1"/>
    <col min="13048" max="13048" width="10.33203125" style="3" customWidth="1"/>
    <col min="13049" max="13049" width="1.44140625" style="3" customWidth="1"/>
    <col min="13050" max="13050" width="10.33203125" style="3" customWidth="1"/>
    <col min="13051" max="13051" width="9.88671875" style="3" customWidth="1"/>
    <col min="13052" max="13052" width="6.6640625" style="3" customWidth="1"/>
    <col min="13053" max="13053" width="2.109375" style="3" customWidth="1"/>
    <col min="13054" max="13054" width="7.109375" style="3" customWidth="1"/>
    <col min="13055" max="13055" width="2" style="3" customWidth="1"/>
    <col min="13056" max="13056" width="7.88671875" style="3" customWidth="1"/>
    <col min="13057" max="13057" width="2.109375" style="3" customWidth="1"/>
    <col min="13058" max="13058" width="10" style="3" customWidth="1"/>
    <col min="13059" max="13059" width="1.88671875" style="3" customWidth="1"/>
    <col min="13060" max="13060" width="10" style="3" customWidth="1"/>
    <col min="13061" max="13061" width="1.33203125" style="3" customWidth="1"/>
    <col min="13062" max="13062" width="10" style="3" customWidth="1"/>
    <col min="13063" max="13063" width="1.109375" style="3" customWidth="1"/>
    <col min="13064" max="13064" width="10" style="3" customWidth="1"/>
    <col min="13065" max="13065" width="1.5546875" style="3" customWidth="1"/>
    <col min="13066" max="13066" width="10" style="3" customWidth="1"/>
    <col min="13067" max="13067" width="1.44140625" style="3" customWidth="1"/>
    <col min="13068" max="13068" width="10" style="3" customWidth="1"/>
    <col min="13069" max="13069" width="1.88671875" style="3" customWidth="1"/>
    <col min="13070" max="13070" width="10" style="3" customWidth="1"/>
    <col min="13071" max="13071" width="1.6640625" style="3" customWidth="1"/>
    <col min="13072" max="13072" width="10" style="3" customWidth="1"/>
    <col min="13073" max="13073" width="1.6640625" style="3" customWidth="1"/>
    <col min="13074" max="13075" width="10" style="3" customWidth="1"/>
    <col min="13076" max="13076" width="2" style="3" customWidth="1"/>
    <col min="13077" max="13284" width="10" style="3"/>
    <col min="13285" max="13285" width="4.109375" style="3" customWidth="1"/>
    <col min="13286" max="13286" width="17.88671875" style="3" customWidth="1"/>
    <col min="13287" max="13287" width="2.33203125" style="3" customWidth="1"/>
    <col min="13288" max="13288" width="5.6640625" style="3" customWidth="1"/>
    <col min="13289" max="13289" width="1.6640625" style="3" customWidth="1"/>
    <col min="13290" max="13290" width="9.109375" style="3" customWidth="1"/>
    <col min="13291" max="13291" width="1.88671875" style="3" customWidth="1"/>
    <col min="13292" max="13292" width="9.5546875" style="3" customWidth="1"/>
    <col min="13293" max="13293" width="2" style="3" customWidth="1"/>
    <col min="13294" max="13294" width="8.6640625" style="3" customWidth="1"/>
    <col min="13295" max="13295" width="3.109375" style="3" customWidth="1"/>
    <col min="13296" max="13296" width="9.5546875" style="3" customWidth="1"/>
    <col min="13297" max="13297" width="2.6640625" style="3" customWidth="1"/>
    <col min="13298" max="13298" width="10" style="3" customWidth="1"/>
    <col min="13299" max="13299" width="1.6640625" style="3" customWidth="1"/>
    <col min="13300" max="13300" width="9.44140625" style="3" customWidth="1"/>
    <col min="13301" max="13301" width="2.5546875" style="3" customWidth="1"/>
    <col min="13302" max="13302" width="10" style="3" customWidth="1"/>
    <col min="13303" max="13303" width="2.33203125" style="3" customWidth="1"/>
    <col min="13304" max="13304" width="10.33203125" style="3" customWidth="1"/>
    <col min="13305" max="13305" width="1.44140625" style="3" customWidth="1"/>
    <col min="13306" max="13306" width="10.33203125" style="3" customWidth="1"/>
    <col min="13307" max="13307" width="9.88671875" style="3" customWidth="1"/>
    <col min="13308" max="13308" width="6.6640625" style="3" customWidth="1"/>
    <col min="13309" max="13309" width="2.109375" style="3" customWidth="1"/>
    <col min="13310" max="13310" width="7.109375" style="3" customWidth="1"/>
    <col min="13311" max="13311" width="2" style="3" customWidth="1"/>
    <col min="13312" max="13312" width="7.88671875" style="3" customWidth="1"/>
    <col min="13313" max="13313" width="2.109375" style="3" customWidth="1"/>
    <col min="13314" max="13314" width="10" style="3" customWidth="1"/>
    <col min="13315" max="13315" width="1.88671875" style="3" customWidth="1"/>
    <col min="13316" max="13316" width="10" style="3" customWidth="1"/>
    <col min="13317" max="13317" width="1.33203125" style="3" customWidth="1"/>
    <col min="13318" max="13318" width="10" style="3" customWidth="1"/>
    <col min="13319" max="13319" width="1.109375" style="3" customWidth="1"/>
    <col min="13320" max="13320" width="10" style="3" customWidth="1"/>
    <col min="13321" max="13321" width="1.5546875" style="3" customWidth="1"/>
    <col min="13322" max="13322" width="10" style="3" customWidth="1"/>
    <col min="13323" max="13323" width="1.44140625" style="3" customWidth="1"/>
    <col min="13324" max="13324" width="10" style="3" customWidth="1"/>
    <col min="13325" max="13325" width="1.88671875" style="3" customWidth="1"/>
    <col min="13326" max="13326" width="10" style="3" customWidth="1"/>
    <col min="13327" max="13327" width="1.6640625" style="3" customWidth="1"/>
    <col min="13328" max="13328" width="10" style="3" customWidth="1"/>
    <col min="13329" max="13329" width="1.6640625" style="3" customWidth="1"/>
    <col min="13330" max="13331" width="10" style="3" customWidth="1"/>
    <col min="13332" max="13332" width="2" style="3" customWidth="1"/>
    <col min="13333" max="13540" width="10" style="3"/>
    <col min="13541" max="13541" width="4.109375" style="3" customWidth="1"/>
    <col min="13542" max="13542" width="17.88671875" style="3" customWidth="1"/>
    <col min="13543" max="13543" width="2.33203125" style="3" customWidth="1"/>
    <col min="13544" max="13544" width="5.6640625" style="3" customWidth="1"/>
    <col min="13545" max="13545" width="1.6640625" style="3" customWidth="1"/>
    <col min="13546" max="13546" width="9.109375" style="3" customWidth="1"/>
    <col min="13547" max="13547" width="1.88671875" style="3" customWidth="1"/>
    <col min="13548" max="13548" width="9.5546875" style="3" customWidth="1"/>
    <col min="13549" max="13549" width="2" style="3" customWidth="1"/>
    <col min="13550" max="13550" width="8.6640625" style="3" customWidth="1"/>
    <col min="13551" max="13551" width="3.109375" style="3" customWidth="1"/>
    <col min="13552" max="13552" width="9.5546875" style="3" customWidth="1"/>
    <col min="13553" max="13553" width="2.6640625" style="3" customWidth="1"/>
    <col min="13554" max="13554" width="10" style="3" customWidth="1"/>
    <col min="13555" max="13555" width="1.6640625" style="3" customWidth="1"/>
    <col min="13556" max="13556" width="9.44140625" style="3" customWidth="1"/>
    <col min="13557" max="13557" width="2.5546875" style="3" customWidth="1"/>
    <col min="13558" max="13558" width="10" style="3" customWidth="1"/>
    <col min="13559" max="13559" width="2.33203125" style="3" customWidth="1"/>
    <col min="13560" max="13560" width="10.33203125" style="3" customWidth="1"/>
    <col min="13561" max="13561" width="1.44140625" style="3" customWidth="1"/>
    <col min="13562" max="13562" width="10.33203125" style="3" customWidth="1"/>
    <col min="13563" max="13563" width="9.88671875" style="3" customWidth="1"/>
    <col min="13564" max="13564" width="6.6640625" style="3" customWidth="1"/>
    <col min="13565" max="13565" width="2.109375" style="3" customWidth="1"/>
    <col min="13566" max="13566" width="7.109375" style="3" customWidth="1"/>
    <col min="13567" max="13567" width="2" style="3" customWidth="1"/>
    <col min="13568" max="13568" width="7.88671875" style="3" customWidth="1"/>
    <col min="13569" max="13569" width="2.109375" style="3" customWidth="1"/>
    <col min="13570" max="13570" width="10" style="3" customWidth="1"/>
    <col min="13571" max="13571" width="1.88671875" style="3" customWidth="1"/>
    <col min="13572" max="13572" width="10" style="3" customWidth="1"/>
    <col min="13573" max="13573" width="1.33203125" style="3" customWidth="1"/>
    <col min="13574" max="13574" width="10" style="3" customWidth="1"/>
    <col min="13575" max="13575" width="1.109375" style="3" customWidth="1"/>
    <col min="13576" max="13576" width="10" style="3" customWidth="1"/>
    <col min="13577" max="13577" width="1.5546875" style="3" customWidth="1"/>
    <col min="13578" max="13578" width="10" style="3" customWidth="1"/>
    <col min="13579" max="13579" width="1.44140625" style="3" customWidth="1"/>
    <col min="13580" max="13580" width="10" style="3" customWidth="1"/>
    <col min="13581" max="13581" width="1.88671875" style="3" customWidth="1"/>
    <col min="13582" max="13582" width="10" style="3" customWidth="1"/>
    <col min="13583" max="13583" width="1.6640625" style="3" customWidth="1"/>
    <col min="13584" max="13584" width="10" style="3" customWidth="1"/>
    <col min="13585" max="13585" width="1.6640625" style="3" customWidth="1"/>
    <col min="13586" max="13587" width="10" style="3" customWidth="1"/>
    <col min="13588" max="13588" width="2" style="3" customWidth="1"/>
    <col min="13589" max="13796" width="10" style="3"/>
    <col min="13797" max="13797" width="4.109375" style="3" customWidth="1"/>
    <col min="13798" max="13798" width="17.88671875" style="3" customWidth="1"/>
    <col min="13799" max="13799" width="2.33203125" style="3" customWidth="1"/>
    <col min="13800" max="13800" width="5.6640625" style="3" customWidth="1"/>
    <col min="13801" max="13801" width="1.6640625" style="3" customWidth="1"/>
    <col min="13802" max="13802" width="9.109375" style="3" customWidth="1"/>
    <col min="13803" max="13803" width="1.88671875" style="3" customWidth="1"/>
    <col min="13804" max="13804" width="9.5546875" style="3" customWidth="1"/>
    <col min="13805" max="13805" width="2" style="3" customWidth="1"/>
    <col min="13806" max="13806" width="8.6640625" style="3" customWidth="1"/>
    <col min="13807" max="13807" width="3.109375" style="3" customWidth="1"/>
    <col min="13808" max="13808" width="9.5546875" style="3" customWidth="1"/>
    <col min="13809" max="13809" width="2.6640625" style="3" customWidth="1"/>
    <col min="13810" max="13810" width="10" style="3" customWidth="1"/>
    <col min="13811" max="13811" width="1.6640625" style="3" customWidth="1"/>
    <col min="13812" max="13812" width="9.44140625" style="3" customWidth="1"/>
    <col min="13813" max="13813" width="2.5546875" style="3" customWidth="1"/>
    <col min="13814" max="13814" width="10" style="3" customWidth="1"/>
    <col min="13815" max="13815" width="2.33203125" style="3" customWidth="1"/>
    <col min="13816" max="13816" width="10.33203125" style="3" customWidth="1"/>
    <col min="13817" max="13817" width="1.44140625" style="3" customWidth="1"/>
    <col min="13818" max="13818" width="10.33203125" style="3" customWidth="1"/>
    <col min="13819" max="13819" width="9.88671875" style="3" customWidth="1"/>
    <col min="13820" max="13820" width="6.6640625" style="3" customWidth="1"/>
    <col min="13821" max="13821" width="2.109375" style="3" customWidth="1"/>
    <col min="13822" max="13822" width="7.109375" style="3" customWidth="1"/>
    <col min="13823" max="13823" width="2" style="3" customWidth="1"/>
    <col min="13824" max="13824" width="7.88671875" style="3" customWidth="1"/>
    <col min="13825" max="13825" width="2.109375" style="3" customWidth="1"/>
    <col min="13826" max="13826" width="10" style="3" customWidth="1"/>
    <col min="13827" max="13827" width="1.88671875" style="3" customWidth="1"/>
    <col min="13828" max="13828" width="10" style="3" customWidth="1"/>
    <col min="13829" max="13829" width="1.33203125" style="3" customWidth="1"/>
    <col min="13830" max="13830" width="10" style="3" customWidth="1"/>
    <col min="13831" max="13831" width="1.109375" style="3" customWidth="1"/>
    <col min="13832" max="13832" width="10" style="3" customWidth="1"/>
    <col min="13833" max="13833" width="1.5546875" style="3" customWidth="1"/>
    <col min="13834" max="13834" width="10" style="3" customWidth="1"/>
    <col min="13835" max="13835" width="1.44140625" style="3" customWidth="1"/>
    <col min="13836" max="13836" width="10" style="3" customWidth="1"/>
    <col min="13837" max="13837" width="1.88671875" style="3" customWidth="1"/>
    <col min="13838" max="13838" width="10" style="3" customWidth="1"/>
    <col min="13839" max="13839" width="1.6640625" style="3" customWidth="1"/>
    <col min="13840" max="13840" width="10" style="3" customWidth="1"/>
    <col min="13841" max="13841" width="1.6640625" style="3" customWidth="1"/>
    <col min="13842" max="13843" width="10" style="3" customWidth="1"/>
    <col min="13844" max="13844" width="2" style="3" customWidth="1"/>
    <col min="13845" max="14052" width="10" style="3"/>
    <col min="14053" max="14053" width="4.109375" style="3" customWidth="1"/>
    <col min="14054" max="14054" width="17.88671875" style="3" customWidth="1"/>
    <col min="14055" max="14055" width="2.33203125" style="3" customWidth="1"/>
    <col min="14056" max="14056" width="5.6640625" style="3" customWidth="1"/>
    <col min="14057" max="14057" width="1.6640625" style="3" customWidth="1"/>
    <col min="14058" max="14058" width="9.109375" style="3" customWidth="1"/>
    <col min="14059" max="14059" width="1.88671875" style="3" customWidth="1"/>
    <col min="14060" max="14060" width="9.5546875" style="3" customWidth="1"/>
    <col min="14061" max="14061" width="2" style="3" customWidth="1"/>
    <col min="14062" max="14062" width="8.6640625" style="3" customWidth="1"/>
    <col min="14063" max="14063" width="3.109375" style="3" customWidth="1"/>
    <col min="14064" max="14064" width="9.5546875" style="3" customWidth="1"/>
    <col min="14065" max="14065" width="2.6640625" style="3" customWidth="1"/>
    <col min="14066" max="14066" width="10" style="3" customWidth="1"/>
    <col min="14067" max="14067" width="1.6640625" style="3" customWidth="1"/>
    <col min="14068" max="14068" width="9.44140625" style="3" customWidth="1"/>
    <col min="14069" max="14069" width="2.5546875" style="3" customWidth="1"/>
    <col min="14070" max="14070" width="10" style="3" customWidth="1"/>
    <col min="14071" max="14071" width="2.33203125" style="3" customWidth="1"/>
    <col min="14072" max="14072" width="10.33203125" style="3" customWidth="1"/>
    <col min="14073" max="14073" width="1.44140625" style="3" customWidth="1"/>
    <col min="14074" max="14074" width="10.33203125" style="3" customWidth="1"/>
    <col min="14075" max="14075" width="9.88671875" style="3" customWidth="1"/>
    <col min="14076" max="14076" width="6.6640625" style="3" customWidth="1"/>
    <col min="14077" max="14077" width="2.109375" style="3" customWidth="1"/>
    <col min="14078" max="14078" width="7.109375" style="3" customWidth="1"/>
    <col min="14079" max="14079" width="2" style="3" customWidth="1"/>
    <col min="14080" max="14080" width="7.88671875" style="3" customWidth="1"/>
    <col min="14081" max="14081" width="2.109375" style="3" customWidth="1"/>
    <col min="14082" max="14082" width="10" style="3" customWidth="1"/>
    <col min="14083" max="14083" width="1.88671875" style="3" customWidth="1"/>
    <col min="14084" max="14084" width="10" style="3" customWidth="1"/>
    <col min="14085" max="14085" width="1.33203125" style="3" customWidth="1"/>
    <col min="14086" max="14086" width="10" style="3" customWidth="1"/>
    <col min="14087" max="14087" width="1.109375" style="3" customWidth="1"/>
    <col min="14088" max="14088" width="10" style="3" customWidth="1"/>
    <col min="14089" max="14089" width="1.5546875" style="3" customWidth="1"/>
    <col min="14090" max="14090" width="10" style="3" customWidth="1"/>
    <col min="14091" max="14091" width="1.44140625" style="3" customWidth="1"/>
    <col min="14092" max="14092" width="10" style="3" customWidth="1"/>
    <col min="14093" max="14093" width="1.88671875" style="3" customWidth="1"/>
    <col min="14094" max="14094" width="10" style="3" customWidth="1"/>
    <col min="14095" max="14095" width="1.6640625" style="3" customWidth="1"/>
    <col min="14096" max="14096" width="10" style="3" customWidth="1"/>
    <col min="14097" max="14097" width="1.6640625" style="3" customWidth="1"/>
    <col min="14098" max="14099" width="10" style="3" customWidth="1"/>
    <col min="14100" max="14100" width="2" style="3" customWidth="1"/>
    <col min="14101" max="14308" width="10" style="3"/>
    <col min="14309" max="14309" width="4.109375" style="3" customWidth="1"/>
    <col min="14310" max="14310" width="17.88671875" style="3" customWidth="1"/>
    <col min="14311" max="14311" width="2.33203125" style="3" customWidth="1"/>
    <col min="14312" max="14312" width="5.6640625" style="3" customWidth="1"/>
    <col min="14313" max="14313" width="1.6640625" style="3" customWidth="1"/>
    <col min="14314" max="14314" width="9.109375" style="3" customWidth="1"/>
    <col min="14315" max="14315" width="1.88671875" style="3" customWidth="1"/>
    <col min="14316" max="14316" width="9.5546875" style="3" customWidth="1"/>
    <col min="14317" max="14317" width="2" style="3" customWidth="1"/>
    <col min="14318" max="14318" width="8.6640625" style="3" customWidth="1"/>
    <col min="14319" max="14319" width="3.109375" style="3" customWidth="1"/>
    <col min="14320" max="14320" width="9.5546875" style="3" customWidth="1"/>
    <col min="14321" max="14321" width="2.6640625" style="3" customWidth="1"/>
    <col min="14322" max="14322" width="10" style="3" customWidth="1"/>
    <col min="14323" max="14323" width="1.6640625" style="3" customWidth="1"/>
    <col min="14324" max="14324" width="9.44140625" style="3" customWidth="1"/>
    <col min="14325" max="14325" width="2.5546875" style="3" customWidth="1"/>
    <col min="14326" max="14326" width="10" style="3" customWidth="1"/>
    <col min="14327" max="14327" width="2.33203125" style="3" customWidth="1"/>
    <col min="14328" max="14328" width="10.33203125" style="3" customWidth="1"/>
    <col min="14329" max="14329" width="1.44140625" style="3" customWidth="1"/>
    <col min="14330" max="14330" width="10.33203125" style="3" customWidth="1"/>
    <col min="14331" max="14331" width="9.88671875" style="3" customWidth="1"/>
    <col min="14332" max="14332" width="6.6640625" style="3" customWidth="1"/>
    <col min="14333" max="14333" width="2.109375" style="3" customWidth="1"/>
    <col min="14334" max="14334" width="7.109375" style="3" customWidth="1"/>
    <col min="14335" max="14335" width="2" style="3" customWidth="1"/>
    <col min="14336" max="14336" width="7.88671875" style="3" customWidth="1"/>
    <col min="14337" max="14337" width="2.109375" style="3" customWidth="1"/>
    <col min="14338" max="14338" width="10" style="3" customWidth="1"/>
    <col min="14339" max="14339" width="1.88671875" style="3" customWidth="1"/>
    <col min="14340" max="14340" width="10" style="3" customWidth="1"/>
    <col min="14341" max="14341" width="1.33203125" style="3" customWidth="1"/>
    <col min="14342" max="14342" width="10" style="3" customWidth="1"/>
    <col min="14343" max="14343" width="1.109375" style="3" customWidth="1"/>
    <col min="14344" max="14344" width="10" style="3" customWidth="1"/>
    <col min="14345" max="14345" width="1.5546875" style="3" customWidth="1"/>
    <col min="14346" max="14346" width="10" style="3" customWidth="1"/>
    <col min="14347" max="14347" width="1.44140625" style="3" customWidth="1"/>
    <col min="14348" max="14348" width="10" style="3" customWidth="1"/>
    <col min="14349" max="14349" width="1.88671875" style="3" customWidth="1"/>
    <col min="14350" max="14350" width="10" style="3" customWidth="1"/>
    <col min="14351" max="14351" width="1.6640625" style="3" customWidth="1"/>
    <col min="14352" max="14352" width="10" style="3" customWidth="1"/>
    <col min="14353" max="14353" width="1.6640625" style="3" customWidth="1"/>
    <col min="14354" max="14355" width="10" style="3" customWidth="1"/>
    <col min="14356" max="14356" width="2" style="3" customWidth="1"/>
    <col min="14357" max="14564" width="10" style="3"/>
    <col min="14565" max="14565" width="4.109375" style="3" customWidth="1"/>
    <col min="14566" max="14566" width="17.88671875" style="3" customWidth="1"/>
    <col min="14567" max="14567" width="2.33203125" style="3" customWidth="1"/>
    <col min="14568" max="14568" width="5.6640625" style="3" customWidth="1"/>
    <col min="14569" max="14569" width="1.6640625" style="3" customWidth="1"/>
    <col min="14570" max="14570" width="9.109375" style="3" customWidth="1"/>
    <col min="14571" max="14571" width="1.88671875" style="3" customWidth="1"/>
    <col min="14572" max="14572" width="9.5546875" style="3" customWidth="1"/>
    <col min="14573" max="14573" width="2" style="3" customWidth="1"/>
    <col min="14574" max="14574" width="8.6640625" style="3" customWidth="1"/>
    <col min="14575" max="14575" width="3.109375" style="3" customWidth="1"/>
    <col min="14576" max="14576" width="9.5546875" style="3" customWidth="1"/>
    <col min="14577" max="14577" width="2.6640625" style="3" customWidth="1"/>
    <col min="14578" max="14578" width="10" style="3" customWidth="1"/>
    <col min="14579" max="14579" width="1.6640625" style="3" customWidth="1"/>
    <col min="14580" max="14580" width="9.44140625" style="3" customWidth="1"/>
    <col min="14581" max="14581" width="2.5546875" style="3" customWidth="1"/>
    <col min="14582" max="14582" width="10" style="3" customWidth="1"/>
    <col min="14583" max="14583" width="2.33203125" style="3" customWidth="1"/>
    <col min="14584" max="14584" width="10.33203125" style="3" customWidth="1"/>
    <col min="14585" max="14585" width="1.44140625" style="3" customWidth="1"/>
    <col min="14586" max="14586" width="10.33203125" style="3" customWidth="1"/>
    <col min="14587" max="14587" width="9.88671875" style="3" customWidth="1"/>
    <col min="14588" max="14588" width="6.6640625" style="3" customWidth="1"/>
    <col min="14589" max="14589" width="2.109375" style="3" customWidth="1"/>
    <col min="14590" max="14590" width="7.109375" style="3" customWidth="1"/>
    <col min="14591" max="14591" width="2" style="3" customWidth="1"/>
    <col min="14592" max="14592" width="7.88671875" style="3" customWidth="1"/>
    <col min="14593" max="14593" width="2.109375" style="3" customWidth="1"/>
    <col min="14594" max="14594" width="10" style="3" customWidth="1"/>
    <col min="14595" max="14595" width="1.88671875" style="3" customWidth="1"/>
    <col min="14596" max="14596" width="10" style="3" customWidth="1"/>
    <col min="14597" max="14597" width="1.33203125" style="3" customWidth="1"/>
    <col min="14598" max="14598" width="10" style="3" customWidth="1"/>
    <col min="14599" max="14599" width="1.109375" style="3" customWidth="1"/>
    <col min="14600" max="14600" width="10" style="3" customWidth="1"/>
    <col min="14601" max="14601" width="1.5546875" style="3" customWidth="1"/>
    <col min="14602" max="14602" width="10" style="3" customWidth="1"/>
    <col min="14603" max="14603" width="1.44140625" style="3" customWidth="1"/>
    <col min="14604" max="14604" width="10" style="3" customWidth="1"/>
    <col min="14605" max="14605" width="1.88671875" style="3" customWidth="1"/>
    <col min="14606" max="14606" width="10" style="3" customWidth="1"/>
    <col min="14607" max="14607" width="1.6640625" style="3" customWidth="1"/>
    <col min="14608" max="14608" width="10" style="3" customWidth="1"/>
    <col min="14609" max="14609" width="1.6640625" style="3" customWidth="1"/>
    <col min="14610" max="14611" width="10" style="3" customWidth="1"/>
    <col min="14612" max="14612" width="2" style="3" customWidth="1"/>
    <col min="14613" max="14820" width="10" style="3"/>
    <col min="14821" max="14821" width="4.109375" style="3" customWidth="1"/>
    <col min="14822" max="14822" width="17.88671875" style="3" customWidth="1"/>
    <col min="14823" max="14823" width="2.33203125" style="3" customWidth="1"/>
    <col min="14824" max="14824" width="5.6640625" style="3" customWidth="1"/>
    <col min="14825" max="14825" width="1.6640625" style="3" customWidth="1"/>
    <col min="14826" max="14826" width="9.109375" style="3" customWidth="1"/>
    <col min="14827" max="14827" width="1.88671875" style="3" customWidth="1"/>
    <col min="14828" max="14828" width="9.5546875" style="3" customWidth="1"/>
    <col min="14829" max="14829" width="2" style="3" customWidth="1"/>
    <col min="14830" max="14830" width="8.6640625" style="3" customWidth="1"/>
    <col min="14831" max="14831" width="3.109375" style="3" customWidth="1"/>
    <col min="14832" max="14832" width="9.5546875" style="3" customWidth="1"/>
    <col min="14833" max="14833" width="2.6640625" style="3" customWidth="1"/>
    <col min="14834" max="14834" width="10" style="3" customWidth="1"/>
    <col min="14835" max="14835" width="1.6640625" style="3" customWidth="1"/>
    <col min="14836" max="14836" width="9.44140625" style="3" customWidth="1"/>
    <col min="14837" max="14837" width="2.5546875" style="3" customWidth="1"/>
    <col min="14838" max="14838" width="10" style="3" customWidth="1"/>
    <col min="14839" max="14839" width="2.33203125" style="3" customWidth="1"/>
    <col min="14840" max="14840" width="10.33203125" style="3" customWidth="1"/>
    <col min="14841" max="14841" width="1.44140625" style="3" customWidth="1"/>
    <col min="14842" max="14842" width="10.33203125" style="3" customWidth="1"/>
    <col min="14843" max="14843" width="9.88671875" style="3" customWidth="1"/>
    <col min="14844" max="14844" width="6.6640625" style="3" customWidth="1"/>
    <col min="14845" max="14845" width="2.109375" style="3" customWidth="1"/>
    <col min="14846" max="14846" width="7.109375" style="3" customWidth="1"/>
    <col min="14847" max="14847" width="2" style="3" customWidth="1"/>
    <col min="14848" max="14848" width="7.88671875" style="3" customWidth="1"/>
    <col min="14849" max="14849" width="2.109375" style="3" customWidth="1"/>
    <col min="14850" max="14850" width="10" style="3" customWidth="1"/>
    <col min="14851" max="14851" width="1.88671875" style="3" customWidth="1"/>
    <col min="14852" max="14852" width="10" style="3" customWidth="1"/>
    <col min="14853" max="14853" width="1.33203125" style="3" customWidth="1"/>
    <col min="14854" max="14854" width="10" style="3" customWidth="1"/>
    <col min="14855" max="14855" width="1.109375" style="3" customWidth="1"/>
    <col min="14856" max="14856" width="10" style="3" customWidth="1"/>
    <col min="14857" max="14857" width="1.5546875" style="3" customWidth="1"/>
    <col min="14858" max="14858" width="10" style="3" customWidth="1"/>
    <col min="14859" max="14859" width="1.44140625" style="3" customWidth="1"/>
    <col min="14860" max="14860" width="10" style="3" customWidth="1"/>
    <col min="14861" max="14861" width="1.88671875" style="3" customWidth="1"/>
    <col min="14862" max="14862" width="10" style="3" customWidth="1"/>
    <col min="14863" max="14863" width="1.6640625" style="3" customWidth="1"/>
    <col min="14864" max="14864" width="10" style="3" customWidth="1"/>
    <col min="14865" max="14865" width="1.6640625" style="3" customWidth="1"/>
    <col min="14866" max="14867" width="10" style="3" customWidth="1"/>
    <col min="14868" max="14868" width="2" style="3" customWidth="1"/>
    <col min="14869" max="15076" width="10" style="3"/>
    <col min="15077" max="15077" width="4.109375" style="3" customWidth="1"/>
    <col min="15078" max="15078" width="17.88671875" style="3" customWidth="1"/>
    <col min="15079" max="15079" width="2.33203125" style="3" customWidth="1"/>
    <col min="15080" max="15080" width="5.6640625" style="3" customWidth="1"/>
    <col min="15081" max="15081" width="1.6640625" style="3" customWidth="1"/>
    <col min="15082" max="15082" width="9.109375" style="3" customWidth="1"/>
    <col min="15083" max="15083" width="1.88671875" style="3" customWidth="1"/>
    <col min="15084" max="15084" width="9.5546875" style="3" customWidth="1"/>
    <col min="15085" max="15085" width="2" style="3" customWidth="1"/>
    <col min="15086" max="15086" width="8.6640625" style="3" customWidth="1"/>
    <col min="15087" max="15087" width="3.109375" style="3" customWidth="1"/>
    <col min="15088" max="15088" width="9.5546875" style="3" customWidth="1"/>
    <col min="15089" max="15089" width="2.6640625" style="3" customWidth="1"/>
    <col min="15090" max="15090" width="10" style="3" customWidth="1"/>
    <col min="15091" max="15091" width="1.6640625" style="3" customWidth="1"/>
    <col min="15092" max="15092" width="9.44140625" style="3" customWidth="1"/>
    <col min="15093" max="15093" width="2.5546875" style="3" customWidth="1"/>
    <col min="15094" max="15094" width="10" style="3" customWidth="1"/>
    <col min="15095" max="15095" width="2.33203125" style="3" customWidth="1"/>
    <col min="15096" max="15096" width="10.33203125" style="3" customWidth="1"/>
    <col min="15097" max="15097" width="1.44140625" style="3" customWidth="1"/>
    <col min="15098" max="15098" width="10.33203125" style="3" customWidth="1"/>
    <col min="15099" max="15099" width="9.88671875" style="3" customWidth="1"/>
    <col min="15100" max="15100" width="6.6640625" style="3" customWidth="1"/>
    <col min="15101" max="15101" width="2.109375" style="3" customWidth="1"/>
    <col min="15102" max="15102" width="7.109375" style="3" customWidth="1"/>
    <col min="15103" max="15103" width="2" style="3" customWidth="1"/>
    <col min="15104" max="15104" width="7.88671875" style="3" customWidth="1"/>
    <col min="15105" max="15105" width="2.109375" style="3" customWidth="1"/>
    <col min="15106" max="15106" width="10" style="3" customWidth="1"/>
    <col min="15107" max="15107" width="1.88671875" style="3" customWidth="1"/>
    <col min="15108" max="15108" width="10" style="3" customWidth="1"/>
    <col min="15109" max="15109" width="1.33203125" style="3" customWidth="1"/>
    <col min="15110" max="15110" width="10" style="3" customWidth="1"/>
    <col min="15111" max="15111" width="1.109375" style="3" customWidth="1"/>
    <col min="15112" max="15112" width="10" style="3" customWidth="1"/>
    <col min="15113" max="15113" width="1.5546875" style="3" customWidth="1"/>
    <col min="15114" max="15114" width="10" style="3" customWidth="1"/>
    <col min="15115" max="15115" width="1.44140625" style="3" customWidth="1"/>
    <col min="15116" max="15116" width="10" style="3" customWidth="1"/>
    <col min="15117" max="15117" width="1.88671875" style="3" customWidth="1"/>
    <col min="15118" max="15118" width="10" style="3" customWidth="1"/>
    <col min="15119" max="15119" width="1.6640625" style="3" customWidth="1"/>
    <col min="15120" max="15120" width="10" style="3" customWidth="1"/>
    <col min="15121" max="15121" width="1.6640625" style="3" customWidth="1"/>
    <col min="15122" max="15123" width="10" style="3" customWidth="1"/>
    <col min="15124" max="15124" width="2" style="3" customWidth="1"/>
    <col min="15125" max="15332" width="10" style="3"/>
    <col min="15333" max="15333" width="4.109375" style="3" customWidth="1"/>
    <col min="15334" max="15334" width="17.88671875" style="3" customWidth="1"/>
    <col min="15335" max="15335" width="2.33203125" style="3" customWidth="1"/>
    <col min="15336" max="15336" width="5.6640625" style="3" customWidth="1"/>
    <col min="15337" max="15337" width="1.6640625" style="3" customWidth="1"/>
    <col min="15338" max="15338" width="9.109375" style="3" customWidth="1"/>
    <col min="15339" max="15339" width="1.88671875" style="3" customWidth="1"/>
    <col min="15340" max="15340" width="9.5546875" style="3" customWidth="1"/>
    <col min="15341" max="15341" width="2" style="3" customWidth="1"/>
    <col min="15342" max="15342" width="8.6640625" style="3" customWidth="1"/>
    <col min="15343" max="15343" width="3.109375" style="3" customWidth="1"/>
    <col min="15344" max="15344" width="9.5546875" style="3" customWidth="1"/>
    <col min="15345" max="15345" width="2.6640625" style="3" customWidth="1"/>
    <col min="15346" max="15346" width="10" style="3" customWidth="1"/>
    <col min="15347" max="15347" width="1.6640625" style="3" customWidth="1"/>
    <col min="15348" max="15348" width="9.44140625" style="3" customWidth="1"/>
    <col min="15349" max="15349" width="2.5546875" style="3" customWidth="1"/>
    <col min="15350" max="15350" width="10" style="3" customWidth="1"/>
    <col min="15351" max="15351" width="2.33203125" style="3" customWidth="1"/>
    <col min="15352" max="15352" width="10.33203125" style="3" customWidth="1"/>
    <col min="15353" max="15353" width="1.44140625" style="3" customWidth="1"/>
    <col min="15354" max="15354" width="10.33203125" style="3" customWidth="1"/>
    <col min="15355" max="15355" width="9.88671875" style="3" customWidth="1"/>
    <col min="15356" max="15356" width="6.6640625" style="3" customWidth="1"/>
    <col min="15357" max="15357" width="2.109375" style="3" customWidth="1"/>
    <col min="15358" max="15358" width="7.109375" style="3" customWidth="1"/>
    <col min="15359" max="15359" width="2" style="3" customWidth="1"/>
    <col min="15360" max="15360" width="7.88671875" style="3" customWidth="1"/>
    <col min="15361" max="15361" width="2.109375" style="3" customWidth="1"/>
    <col min="15362" max="15362" width="10" style="3" customWidth="1"/>
    <col min="15363" max="15363" width="1.88671875" style="3" customWidth="1"/>
    <col min="15364" max="15364" width="10" style="3" customWidth="1"/>
    <col min="15365" max="15365" width="1.33203125" style="3" customWidth="1"/>
    <col min="15366" max="15366" width="10" style="3" customWidth="1"/>
    <col min="15367" max="15367" width="1.109375" style="3" customWidth="1"/>
    <col min="15368" max="15368" width="10" style="3" customWidth="1"/>
    <col min="15369" max="15369" width="1.5546875" style="3" customWidth="1"/>
    <col min="15370" max="15370" width="10" style="3" customWidth="1"/>
    <col min="15371" max="15371" width="1.44140625" style="3" customWidth="1"/>
    <col min="15372" max="15372" width="10" style="3" customWidth="1"/>
    <col min="15373" max="15373" width="1.88671875" style="3" customWidth="1"/>
    <col min="15374" max="15374" width="10" style="3" customWidth="1"/>
    <col min="15375" max="15375" width="1.6640625" style="3" customWidth="1"/>
    <col min="15376" max="15376" width="10" style="3" customWidth="1"/>
    <col min="15377" max="15377" width="1.6640625" style="3" customWidth="1"/>
    <col min="15378" max="15379" width="10" style="3" customWidth="1"/>
    <col min="15380" max="15380" width="2" style="3" customWidth="1"/>
    <col min="15381" max="15588" width="10" style="3"/>
    <col min="15589" max="15589" width="4.109375" style="3" customWidth="1"/>
    <col min="15590" max="15590" width="17.88671875" style="3" customWidth="1"/>
    <col min="15591" max="15591" width="2.33203125" style="3" customWidth="1"/>
    <col min="15592" max="15592" width="5.6640625" style="3" customWidth="1"/>
    <col min="15593" max="15593" width="1.6640625" style="3" customWidth="1"/>
    <col min="15594" max="15594" width="9.109375" style="3" customWidth="1"/>
    <col min="15595" max="15595" width="1.88671875" style="3" customWidth="1"/>
    <col min="15596" max="15596" width="9.5546875" style="3" customWidth="1"/>
    <col min="15597" max="15597" width="2" style="3" customWidth="1"/>
    <col min="15598" max="15598" width="8.6640625" style="3" customWidth="1"/>
    <col min="15599" max="15599" width="3.109375" style="3" customWidth="1"/>
    <col min="15600" max="15600" width="9.5546875" style="3" customWidth="1"/>
    <col min="15601" max="15601" width="2.6640625" style="3" customWidth="1"/>
    <col min="15602" max="15602" width="10" style="3" customWidth="1"/>
    <col min="15603" max="15603" width="1.6640625" style="3" customWidth="1"/>
    <col min="15604" max="15604" width="9.44140625" style="3" customWidth="1"/>
    <col min="15605" max="15605" width="2.5546875" style="3" customWidth="1"/>
    <col min="15606" max="15606" width="10" style="3" customWidth="1"/>
    <col min="15607" max="15607" width="2.33203125" style="3" customWidth="1"/>
    <col min="15608" max="15608" width="10.33203125" style="3" customWidth="1"/>
    <col min="15609" max="15609" width="1.44140625" style="3" customWidth="1"/>
    <col min="15610" max="15610" width="10.33203125" style="3" customWidth="1"/>
    <col min="15611" max="15611" width="9.88671875" style="3" customWidth="1"/>
    <col min="15612" max="15612" width="6.6640625" style="3" customWidth="1"/>
    <col min="15613" max="15613" width="2.109375" style="3" customWidth="1"/>
    <col min="15614" max="15614" width="7.109375" style="3" customWidth="1"/>
    <col min="15615" max="15615" width="2" style="3" customWidth="1"/>
    <col min="15616" max="15616" width="7.88671875" style="3" customWidth="1"/>
    <col min="15617" max="15617" width="2.109375" style="3" customWidth="1"/>
    <col min="15618" max="15618" width="10" style="3" customWidth="1"/>
    <col min="15619" max="15619" width="1.88671875" style="3" customWidth="1"/>
    <col min="15620" max="15620" width="10" style="3" customWidth="1"/>
    <col min="15621" max="15621" width="1.33203125" style="3" customWidth="1"/>
    <col min="15622" max="15622" width="10" style="3" customWidth="1"/>
    <col min="15623" max="15623" width="1.109375" style="3" customWidth="1"/>
    <col min="15624" max="15624" width="10" style="3" customWidth="1"/>
    <col min="15625" max="15625" width="1.5546875" style="3" customWidth="1"/>
    <col min="15626" max="15626" width="10" style="3" customWidth="1"/>
    <col min="15627" max="15627" width="1.44140625" style="3" customWidth="1"/>
    <col min="15628" max="15628" width="10" style="3" customWidth="1"/>
    <col min="15629" max="15629" width="1.88671875" style="3" customWidth="1"/>
    <col min="15630" max="15630" width="10" style="3" customWidth="1"/>
    <col min="15631" max="15631" width="1.6640625" style="3" customWidth="1"/>
    <col min="15632" max="15632" width="10" style="3" customWidth="1"/>
    <col min="15633" max="15633" width="1.6640625" style="3" customWidth="1"/>
    <col min="15634" max="15635" width="10" style="3" customWidth="1"/>
    <col min="15636" max="15636" width="2" style="3" customWidth="1"/>
    <col min="15637" max="15844" width="10" style="3"/>
    <col min="15845" max="15845" width="4.109375" style="3" customWidth="1"/>
    <col min="15846" max="15846" width="17.88671875" style="3" customWidth="1"/>
    <col min="15847" max="15847" width="2.33203125" style="3" customWidth="1"/>
    <col min="15848" max="15848" width="5.6640625" style="3" customWidth="1"/>
    <col min="15849" max="15849" width="1.6640625" style="3" customWidth="1"/>
    <col min="15850" max="15850" width="9.109375" style="3" customWidth="1"/>
    <col min="15851" max="15851" width="1.88671875" style="3" customWidth="1"/>
    <col min="15852" max="15852" width="9.5546875" style="3" customWidth="1"/>
    <col min="15853" max="15853" width="2" style="3" customWidth="1"/>
    <col min="15854" max="15854" width="8.6640625" style="3" customWidth="1"/>
    <col min="15855" max="15855" width="3.109375" style="3" customWidth="1"/>
    <col min="15856" max="15856" width="9.5546875" style="3" customWidth="1"/>
    <col min="15857" max="15857" width="2.6640625" style="3" customWidth="1"/>
    <col min="15858" max="15858" width="10" style="3" customWidth="1"/>
    <col min="15859" max="15859" width="1.6640625" style="3" customWidth="1"/>
    <col min="15860" max="15860" width="9.44140625" style="3" customWidth="1"/>
    <col min="15861" max="15861" width="2.5546875" style="3" customWidth="1"/>
    <col min="15862" max="15862" width="10" style="3" customWidth="1"/>
    <col min="15863" max="15863" width="2.33203125" style="3" customWidth="1"/>
    <col min="15864" max="15864" width="10.33203125" style="3" customWidth="1"/>
    <col min="15865" max="15865" width="1.44140625" style="3" customWidth="1"/>
    <col min="15866" max="15866" width="10.33203125" style="3" customWidth="1"/>
    <col min="15867" max="15867" width="9.88671875" style="3" customWidth="1"/>
    <col min="15868" max="15868" width="6.6640625" style="3" customWidth="1"/>
    <col min="15869" max="15869" width="2.109375" style="3" customWidth="1"/>
    <col min="15870" max="15870" width="7.109375" style="3" customWidth="1"/>
    <col min="15871" max="15871" width="2" style="3" customWidth="1"/>
    <col min="15872" max="15872" width="7.88671875" style="3" customWidth="1"/>
    <col min="15873" max="15873" width="2.109375" style="3" customWidth="1"/>
    <col min="15874" max="15874" width="10" style="3" customWidth="1"/>
    <col min="15875" max="15875" width="1.88671875" style="3" customWidth="1"/>
    <col min="15876" max="15876" width="10" style="3" customWidth="1"/>
    <col min="15877" max="15877" width="1.33203125" style="3" customWidth="1"/>
    <col min="15878" max="15878" width="10" style="3" customWidth="1"/>
    <col min="15879" max="15879" width="1.109375" style="3" customWidth="1"/>
    <col min="15880" max="15880" width="10" style="3" customWidth="1"/>
    <col min="15881" max="15881" width="1.5546875" style="3" customWidth="1"/>
    <col min="15882" max="15882" width="10" style="3" customWidth="1"/>
    <col min="15883" max="15883" width="1.44140625" style="3" customWidth="1"/>
    <col min="15884" max="15884" width="10" style="3" customWidth="1"/>
    <col min="15885" max="15885" width="1.88671875" style="3" customWidth="1"/>
    <col min="15886" max="15886" width="10" style="3" customWidth="1"/>
    <col min="15887" max="15887" width="1.6640625" style="3" customWidth="1"/>
    <col min="15888" max="15888" width="10" style="3" customWidth="1"/>
    <col min="15889" max="15889" width="1.6640625" style="3" customWidth="1"/>
    <col min="15890" max="15891" width="10" style="3" customWidth="1"/>
    <col min="15892" max="15892" width="2" style="3" customWidth="1"/>
    <col min="15893" max="16100" width="10" style="3"/>
    <col min="16101" max="16101" width="4.109375" style="3" customWidth="1"/>
    <col min="16102" max="16102" width="17.88671875" style="3" customWidth="1"/>
    <col min="16103" max="16103" width="2.33203125" style="3" customWidth="1"/>
    <col min="16104" max="16104" width="5.6640625" style="3" customWidth="1"/>
    <col min="16105" max="16105" width="1.6640625" style="3" customWidth="1"/>
    <col min="16106" max="16106" width="9.109375" style="3" customWidth="1"/>
    <col min="16107" max="16107" width="1.88671875" style="3" customWidth="1"/>
    <col min="16108" max="16108" width="9.5546875" style="3" customWidth="1"/>
    <col min="16109" max="16109" width="2" style="3" customWidth="1"/>
    <col min="16110" max="16110" width="8.6640625" style="3" customWidth="1"/>
    <col min="16111" max="16111" width="3.109375" style="3" customWidth="1"/>
    <col min="16112" max="16112" width="9.5546875" style="3" customWidth="1"/>
    <col min="16113" max="16113" width="2.6640625" style="3" customWidth="1"/>
    <col min="16114" max="16114" width="10" style="3" customWidth="1"/>
    <col min="16115" max="16115" width="1.6640625" style="3" customWidth="1"/>
    <col min="16116" max="16116" width="9.44140625" style="3" customWidth="1"/>
    <col min="16117" max="16117" width="2.5546875" style="3" customWidth="1"/>
    <col min="16118" max="16118" width="10" style="3" customWidth="1"/>
    <col min="16119" max="16119" width="2.33203125" style="3" customWidth="1"/>
    <col min="16120" max="16120" width="10.33203125" style="3" customWidth="1"/>
    <col min="16121" max="16121" width="1.44140625" style="3" customWidth="1"/>
    <col min="16122" max="16122" width="10.33203125" style="3" customWidth="1"/>
    <col min="16123" max="16123" width="9.88671875" style="3" customWidth="1"/>
    <col min="16124" max="16124" width="6.6640625" style="3" customWidth="1"/>
    <col min="16125" max="16125" width="2.109375" style="3" customWidth="1"/>
    <col min="16126" max="16126" width="7.109375" style="3" customWidth="1"/>
    <col min="16127" max="16127" width="2" style="3" customWidth="1"/>
    <col min="16128" max="16128" width="7.88671875" style="3" customWidth="1"/>
    <col min="16129" max="16129" width="2.109375" style="3" customWidth="1"/>
    <col min="16130" max="16130" width="10" style="3" customWidth="1"/>
    <col min="16131" max="16131" width="1.88671875" style="3" customWidth="1"/>
    <col min="16132" max="16132" width="10" style="3" customWidth="1"/>
    <col min="16133" max="16133" width="1.33203125" style="3" customWidth="1"/>
    <col min="16134" max="16134" width="10" style="3" customWidth="1"/>
    <col min="16135" max="16135" width="1.109375" style="3" customWidth="1"/>
    <col min="16136" max="16136" width="10" style="3" customWidth="1"/>
    <col min="16137" max="16137" width="1.5546875" style="3" customWidth="1"/>
    <col min="16138" max="16138" width="10" style="3" customWidth="1"/>
    <col min="16139" max="16139" width="1.44140625" style="3" customWidth="1"/>
    <col min="16140" max="16140" width="10" style="3" customWidth="1"/>
    <col min="16141" max="16141" width="1.88671875" style="3" customWidth="1"/>
    <col min="16142" max="16142" width="10" style="3" customWidth="1"/>
    <col min="16143" max="16143" width="1.6640625" style="3" customWidth="1"/>
    <col min="16144" max="16144" width="10" style="3" customWidth="1"/>
    <col min="16145" max="16145" width="1.6640625" style="3" customWidth="1"/>
    <col min="16146" max="16147" width="10" style="3" customWidth="1"/>
    <col min="16148" max="16148" width="2" style="3" customWidth="1"/>
    <col min="16149" max="16384" width="10" style="3"/>
  </cols>
  <sheetData>
    <row r="1" spans="1:29" x14ac:dyDescent="0.3">
      <c r="A1" s="1" t="s">
        <v>198</v>
      </c>
    </row>
    <row r="2" spans="1:29" x14ac:dyDescent="0.3">
      <c r="A2" s="1" t="s">
        <v>0</v>
      </c>
    </row>
    <row r="3" spans="1:29" x14ac:dyDescent="0.3">
      <c r="A3" s="1" t="s">
        <v>199</v>
      </c>
    </row>
    <row r="4" spans="1:29" x14ac:dyDescent="0.3">
      <c r="A4" s="1" t="s">
        <v>200</v>
      </c>
    </row>
    <row r="5" spans="1:29" x14ac:dyDescent="0.3">
      <c r="A5" s="1" t="s">
        <v>44</v>
      </c>
    </row>
    <row r="6" spans="1:29" s="8" customFormat="1" x14ac:dyDescent="0.3">
      <c r="A6" s="1" t="s">
        <v>187</v>
      </c>
      <c r="B6" s="1"/>
      <c r="C6" s="1"/>
      <c r="D6" s="1"/>
      <c r="E6" s="2"/>
      <c r="F6" s="1"/>
      <c r="G6" s="1"/>
      <c r="H6" s="1"/>
      <c r="I6" s="1"/>
      <c r="J6" s="4"/>
      <c r="K6" s="5" t="s">
        <v>188</v>
      </c>
      <c r="L6" s="6"/>
      <c r="M6" s="1"/>
      <c r="N6" s="1"/>
      <c r="O6" s="1"/>
      <c r="P6" s="7"/>
      <c r="Q6" s="1"/>
      <c r="R6" s="1"/>
      <c r="S6" s="1"/>
      <c r="T6" s="1"/>
      <c r="U6" s="1"/>
      <c r="V6" s="1"/>
      <c r="W6" s="1" t="s">
        <v>1</v>
      </c>
    </row>
    <row r="7" spans="1:29" s="8" customFormat="1" x14ac:dyDescent="0.3">
      <c r="A7" s="1" t="s">
        <v>265</v>
      </c>
      <c r="B7" s="1"/>
      <c r="C7" s="1"/>
      <c r="D7" s="1"/>
      <c r="E7" s="2"/>
      <c r="F7" s="1"/>
      <c r="G7" s="1"/>
      <c r="H7" s="1"/>
      <c r="I7" s="1"/>
      <c r="J7" s="9"/>
      <c r="K7" s="5" t="s">
        <v>189</v>
      </c>
      <c r="L7" s="6"/>
      <c r="M7" s="1"/>
      <c r="N7" s="2"/>
      <c r="O7" s="1"/>
      <c r="P7" s="7"/>
      <c r="Q7" s="1"/>
      <c r="R7" s="1"/>
      <c r="S7" s="1"/>
      <c r="T7" s="1"/>
      <c r="U7" s="1"/>
      <c r="V7" s="1"/>
      <c r="W7" s="70" t="s">
        <v>42</v>
      </c>
      <c r="Y7" s="69"/>
      <c r="Z7" s="69"/>
      <c r="AA7" s="69"/>
    </row>
    <row r="8" spans="1:29" s="8" customFormat="1" x14ac:dyDescent="0.3">
      <c r="A8" s="1" t="s">
        <v>2</v>
      </c>
      <c r="B8" s="1"/>
      <c r="C8" s="1"/>
      <c r="D8" s="1"/>
      <c r="E8" s="2"/>
      <c r="F8" s="1"/>
      <c r="G8" s="1"/>
      <c r="H8" s="1"/>
      <c r="I8" s="1"/>
      <c r="J8" s="1"/>
      <c r="K8" s="1"/>
      <c r="L8" s="6"/>
      <c r="M8" s="1"/>
      <c r="N8" s="10"/>
      <c r="O8" s="1"/>
      <c r="P8" s="7"/>
      <c r="Q8" s="1"/>
      <c r="R8" s="1"/>
      <c r="S8" s="1"/>
      <c r="T8" s="1"/>
      <c r="U8" s="1"/>
      <c r="V8" s="1"/>
      <c r="W8" s="1"/>
      <c r="X8" s="68" t="s">
        <v>43</v>
      </c>
      <c r="Y8" s="69"/>
      <c r="Z8" s="69"/>
      <c r="AA8" s="69"/>
      <c r="AB8" s="68" t="s">
        <v>41</v>
      </c>
    </row>
    <row r="9" spans="1:29" s="8" customFormat="1" x14ac:dyDescent="0.3">
      <c r="A9" s="60"/>
      <c r="B9" s="63"/>
      <c r="C9" s="60"/>
      <c r="D9" s="60"/>
      <c r="E9" s="61"/>
      <c r="F9" s="1"/>
      <c r="G9" s="1"/>
      <c r="H9" s="1"/>
      <c r="I9" s="1"/>
      <c r="J9" s="1"/>
      <c r="K9" s="1"/>
      <c r="L9" s="6"/>
      <c r="M9" s="1"/>
      <c r="N9" s="10"/>
      <c r="O9" s="1"/>
      <c r="P9" s="11" t="s">
        <v>5</v>
      </c>
      <c r="Q9" s="1"/>
      <c r="R9" s="11" t="s">
        <v>6</v>
      </c>
      <c r="S9" s="1"/>
      <c r="T9" s="1"/>
      <c r="U9" s="1"/>
      <c r="V9" s="1"/>
      <c r="W9" s="1"/>
      <c r="X9" s="67" t="s">
        <v>259</v>
      </c>
      <c r="AB9" s="190" t="str">
        <f>L13</f>
        <v>2021-22</v>
      </c>
    </row>
    <row r="10" spans="1:29" s="8" customFormat="1" x14ac:dyDescent="0.3">
      <c r="A10" s="1"/>
      <c r="B10" s="1"/>
      <c r="C10" s="1"/>
      <c r="D10" s="11" t="s">
        <v>7</v>
      </c>
      <c r="E10" s="2"/>
      <c r="F10" s="11" t="s">
        <v>3</v>
      </c>
      <c r="G10" s="1"/>
      <c r="H10" s="1"/>
      <c r="I10" s="1"/>
      <c r="J10" s="11" t="s">
        <v>4</v>
      </c>
      <c r="K10" s="1"/>
      <c r="L10" s="86" t="s">
        <v>190</v>
      </c>
      <c r="M10" s="1"/>
      <c r="N10" s="12" t="str">
        <f>L13</f>
        <v>2021-22</v>
      </c>
      <c r="O10" s="1"/>
      <c r="P10" s="11" t="s">
        <v>192</v>
      </c>
      <c r="Q10" s="1"/>
      <c r="R10" s="67" t="s">
        <v>195</v>
      </c>
      <c r="S10" s="1"/>
      <c r="T10" s="1"/>
      <c r="U10" s="1"/>
      <c r="V10" s="1"/>
      <c r="W10" s="11" t="s">
        <v>7</v>
      </c>
      <c r="Y10" s="67" t="s">
        <v>3</v>
      </c>
      <c r="AA10" s="11" t="s">
        <v>7</v>
      </c>
      <c r="AB10" s="67"/>
      <c r="AC10" s="67" t="s">
        <v>3</v>
      </c>
    </row>
    <row r="11" spans="1:29" s="8" customFormat="1" x14ac:dyDescent="0.3">
      <c r="A11" s="1"/>
      <c r="B11" s="1"/>
      <c r="C11" s="1"/>
      <c r="D11" s="11" t="s">
        <v>10</v>
      </c>
      <c r="E11" s="2"/>
      <c r="F11" s="11" t="s">
        <v>8</v>
      </c>
      <c r="G11" s="1"/>
      <c r="H11" s="1"/>
      <c r="I11" s="1"/>
      <c r="J11" s="11" t="s">
        <v>9</v>
      </c>
      <c r="K11" s="1"/>
      <c r="L11" s="12" t="s">
        <v>191</v>
      </c>
      <c r="M11" s="1"/>
      <c r="N11" s="67" t="s">
        <v>193</v>
      </c>
      <c r="O11" s="1"/>
      <c r="P11" s="11" t="s">
        <v>194</v>
      </c>
      <c r="Q11" s="1"/>
      <c r="R11" s="11" t="s">
        <v>191</v>
      </c>
      <c r="S11" s="1"/>
      <c r="T11" s="1"/>
      <c r="U11" s="1"/>
      <c r="V11" s="1"/>
      <c r="W11" s="11" t="s">
        <v>10</v>
      </c>
      <c r="Y11" s="67" t="s">
        <v>8</v>
      </c>
      <c r="AA11" s="11" t="s">
        <v>10</v>
      </c>
      <c r="AB11" s="67"/>
      <c r="AC11" s="67" t="s">
        <v>8</v>
      </c>
    </row>
    <row r="12" spans="1:29" s="8" customFormat="1" x14ac:dyDescent="0.3">
      <c r="A12" s="1"/>
      <c r="B12" s="1"/>
      <c r="C12" s="1"/>
      <c r="D12" s="67" t="s">
        <v>190</v>
      </c>
      <c r="E12" s="2"/>
      <c r="F12" s="11" t="s">
        <v>11</v>
      </c>
      <c r="G12" s="1"/>
      <c r="H12" s="11" t="s">
        <v>12</v>
      </c>
      <c r="I12" s="1"/>
      <c r="J12" s="11" t="s">
        <v>13</v>
      </c>
      <c r="K12" s="1"/>
      <c r="L12" s="12" t="s">
        <v>14</v>
      </c>
      <c r="M12" s="1"/>
      <c r="N12" s="12" t="s">
        <v>191</v>
      </c>
      <c r="O12" s="1"/>
      <c r="P12" s="67" t="s">
        <v>191</v>
      </c>
      <c r="Q12" s="1"/>
      <c r="R12" s="11" t="s">
        <v>196</v>
      </c>
      <c r="S12" s="1"/>
      <c r="T12" s="1"/>
      <c r="U12" s="1"/>
      <c r="V12" s="1"/>
      <c r="W12" s="8" t="s">
        <v>190</v>
      </c>
      <c r="Y12" s="67" t="s">
        <v>11</v>
      </c>
      <c r="AA12" s="8" t="s">
        <v>190</v>
      </c>
      <c r="AB12" s="67"/>
      <c r="AC12" s="67" t="s">
        <v>11</v>
      </c>
    </row>
    <row r="13" spans="1:29" s="8" customFormat="1" x14ac:dyDescent="0.3">
      <c r="A13" s="1"/>
      <c r="B13" s="13" t="s">
        <v>15</v>
      </c>
      <c r="C13" s="14"/>
      <c r="D13" s="15" t="s">
        <v>191</v>
      </c>
      <c r="E13" s="16"/>
      <c r="F13" s="15" t="s">
        <v>16</v>
      </c>
      <c r="G13" s="1"/>
      <c r="H13" s="15" t="s">
        <v>17</v>
      </c>
      <c r="I13" s="1"/>
      <c r="J13" s="15" t="s">
        <v>18</v>
      </c>
      <c r="K13" s="1"/>
      <c r="L13" s="17" t="s">
        <v>266</v>
      </c>
      <c r="M13" s="1"/>
      <c r="N13" s="17" t="s">
        <v>19</v>
      </c>
      <c r="O13" s="1"/>
      <c r="P13" s="15" t="s">
        <v>14</v>
      </c>
      <c r="Q13" s="1"/>
      <c r="R13" s="15" t="s">
        <v>197</v>
      </c>
      <c r="S13" s="1"/>
      <c r="T13" s="1"/>
      <c r="U13" s="1"/>
      <c r="V13" s="1"/>
      <c r="W13" s="11" t="s">
        <v>191</v>
      </c>
      <c r="Y13" s="67" t="s">
        <v>16</v>
      </c>
      <c r="AA13" s="11" t="s">
        <v>191</v>
      </c>
      <c r="AB13" s="67"/>
      <c r="AC13" s="67" t="s">
        <v>16</v>
      </c>
    </row>
    <row r="14" spans="1:29" s="8" customFormat="1" x14ac:dyDescent="0.3">
      <c r="A14" s="23"/>
      <c r="B14" s="59"/>
      <c r="C14" s="19"/>
      <c r="D14" s="20"/>
      <c r="E14" s="21"/>
      <c r="F14" s="1"/>
      <c r="G14" s="1"/>
      <c r="H14" s="1"/>
      <c r="I14" s="1"/>
      <c r="J14" s="1"/>
      <c r="K14" s="1"/>
      <c r="L14" s="21"/>
      <c r="M14" s="1"/>
      <c r="N14" s="2"/>
      <c r="O14" s="1"/>
      <c r="P14" s="1"/>
      <c r="Q14" s="1"/>
      <c r="R14" s="1"/>
      <c r="S14" s="1"/>
      <c r="T14" s="1"/>
      <c r="U14" s="1"/>
      <c r="V14" s="1"/>
      <c r="W14" s="1"/>
    </row>
    <row r="15" spans="1:29" s="8" customFormat="1" x14ac:dyDescent="0.3">
      <c r="A15" s="20" t="s">
        <v>46</v>
      </c>
      <c r="B15" s="22"/>
      <c r="C15" s="22"/>
      <c r="D15" s="1"/>
      <c r="E15" s="21"/>
      <c r="F15" s="20"/>
      <c r="G15" s="1"/>
      <c r="H15" s="1"/>
      <c r="I15" s="1"/>
      <c r="J15" s="1"/>
      <c r="K15" s="1"/>
      <c r="L15" s="21"/>
      <c r="M15" s="1"/>
      <c r="N15" s="2"/>
      <c r="O15" s="1"/>
      <c r="P15" s="1"/>
      <c r="Q15" s="1"/>
      <c r="R15" s="1"/>
      <c r="S15" s="1"/>
      <c r="T15" s="1"/>
      <c r="U15" s="1"/>
      <c r="V15" s="1"/>
      <c r="W15" s="1"/>
    </row>
    <row r="16" spans="1:29" s="8" customFormat="1" x14ac:dyDescent="0.3">
      <c r="A16" s="1"/>
      <c r="B16" s="19"/>
      <c r="C16" s="19"/>
      <c r="D16" s="1"/>
      <c r="E16" s="21"/>
      <c r="F16" s="1"/>
      <c r="G16" s="1"/>
      <c r="H16" s="1"/>
      <c r="I16" s="1"/>
      <c r="J16" s="1"/>
      <c r="K16" s="1"/>
      <c r="L16" s="21"/>
      <c r="M16" s="1"/>
      <c r="N16" s="2"/>
      <c r="O16" s="1"/>
      <c r="P16" s="1"/>
      <c r="Q16" s="1"/>
      <c r="R16" s="1"/>
      <c r="S16" s="1"/>
      <c r="T16" s="1"/>
      <c r="U16" s="1"/>
      <c r="V16" s="1"/>
      <c r="W16" s="1"/>
    </row>
    <row r="17" spans="1:125" s="8" customFormat="1" x14ac:dyDescent="0.3">
      <c r="A17" s="23">
        <v>1</v>
      </c>
      <c r="B17" s="30" t="s">
        <v>50</v>
      </c>
      <c r="C17" s="24"/>
      <c r="D17" s="25">
        <f>AA17</f>
        <v>26</v>
      </c>
      <c r="E17" s="23"/>
      <c r="F17" s="25">
        <f>AC17</f>
        <v>31</v>
      </c>
      <c r="G17" s="23"/>
      <c r="H17" s="23" t="s">
        <v>241</v>
      </c>
      <c r="I17" s="64"/>
      <c r="J17" s="23">
        <v>8</v>
      </c>
      <c r="K17" s="23"/>
      <c r="L17" s="27">
        <f>22925+22925</f>
        <v>45850</v>
      </c>
      <c r="M17" s="23"/>
      <c r="N17" s="27">
        <v>51770</v>
      </c>
      <c r="O17" s="23"/>
      <c r="P17" s="27">
        <f>N17-L17</f>
        <v>5920</v>
      </c>
      <c r="Q17" s="23"/>
      <c r="R17" s="28">
        <f>L17/N17</f>
        <v>0.88564805872126717</v>
      </c>
      <c r="S17" s="1"/>
      <c r="T17" s="1"/>
      <c r="U17" s="1"/>
      <c r="V17" s="1"/>
      <c r="W17" s="23">
        <v>25</v>
      </c>
      <c r="X17" s="64"/>
      <c r="Y17" s="23">
        <v>30</v>
      </c>
      <c r="AA17" s="8">
        <f>W17+1</f>
        <v>26</v>
      </c>
      <c r="AC17" s="8">
        <f>Y17+1</f>
        <v>31</v>
      </c>
    </row>
    <row r="18" spans="1:125" s="58" customFormat="1" x14ac:dyDescent="0.3">
      <c r="A18" s="23">
        <v>1</v>
      </c>
      <c r="B18" s="30" t="s">
        <v>50</v>
      </c>
      <c r="C18" s="31"/>
      <c r="D18" s="25">
        <f t="shared" ref="D18:D29" si="0">AA18</f>
        <v>32</v>
      </c>
      <c r="E18" s="23"/>
      <c r="F18" s="25">
        <f t="shared" ref="F18:F29" si="1">AC18</f>
        <v>32</v>
      </c>
      <c r="G18" s="23"/>
      <c r="H18" s="23" t="s">
        <v>242</v>
      </c>
      <c r="I18" s="64"/>
      <c r="J18" s="23">
        <v>15</v>
      </c>
      <c r="K18" s="23"/>
      <c r="L18" s="32">
        <v>37600</v>
      </c>
      <c r="M18" s="23"/>
      <c r="N18" s="27">
        <v>51770</v>
      </c>
      <c r="O18" s="23"/>
      <c r="P18" s="27">
        <f>N18-L18</f>
        <v>14170</v>
      </c>
      <c r="Q18" s="23"/>
      <c r="R18" s="33">
        <f>L18/N18</f>
        <v>0.72628935677033035</v>
      </c>
      <c r="S18" s="23"/>
      <c r="T18" s="23"/>
      <c r="U18" s="23"/>
      <c r="V18" s="23"/>
      <c r="W18" s="23">
        <v>31</v>
      </c>
      <c r="X18" s="64"/>
      <c r="Y18" s="23">
        <v>31</v>
      </c>
      <c r="Z18" s="64"/>
      <c r="AA18" s="8">
        <f t="shared" ref="AA18:AA29" si="2">W18+1</f>
        <v>32</v>
      </c>
      <c r="AB18" s="8"/>
      <c r="AC18" s="8">
        <f t="shared" ref="AC18:AC29" si="3">Y18+1</f>
        <v>32</v>
      </c>
      <c r="AD18" s="64"/>
      <c r="AE18" s="64"/>
      <c r="AF18" s="64"/>
      <c r="AG18" s="64"/>
      <c r="AH18" s="64"/>
      <c r="AI18" s="64"/>
      <c r="AJ18" s="64"/>
      <c r="AK18" s="64"/>
      <c r="AL18" s="64"/>
      <c r="AM18" s="64"/>
      <c r="AN18" s="64"/>
      <c r="AO18" s="64"/>
      <c r="AP18" s="64"/>
      <c r="AQ18" s="64"/>
      <c r="AR18" s="64"/>
      <c r="AS18" s="64"/>
      <c r="AT18" s="64"/>
      <c r="AU18" s="64"/>
      <c r="AV18" s="64"/>
      <c r="AW18" s="64"/>
      <c r="AX18" s="64"/>
      <c r="AY18" s="64"/>
      <c r="AZ18" s="64"/>
      <c r="BA18" s="64"/>
      <c r="BB18" s="64"/>
      <c r="BC18" s="64"/>
      <c r="BD18" s="64"/>
      <c r="BE18" s="64"/>
      <c r="BF18" s="64"/>
      <c r="BG18" s="64"/>
      <c r="BH18" s="64"/>
      <c r="BI18" s="64"/>
      <c r="BJ18" s="64"/>
      <c r="BK18" s="64"/>
      <c r="BL18" s="64"/>
      <c r="BM18" s="64"/>
      <c r="BN18" s="64"/>
      <c r="BO18" s="64"/>
      <c r="BP18" s="64"/>
      <c r="BQ18" s="64"/>
      <c r="BR18" s="64"/>
      <c r="BS18" s="64"/>
      <c r="BT18" s="64"/>
      <c r="BU18" s="64"/>
      <c r="BV18" s="64"/>
      <c r="BW18" s="64"/>
      <c r="BX18" s="64"/>
      <c r="BY18" s="64"/>
      <c r="BZ18" s="64"/>
      <c r="CA18" s="64"/>
      <c r="CB18" s="64"/>
      <c r="CC18" s="64"/>
      <c r="CD18" s="64"/>
      <c r="CE18" s="64"/>
      <c r="CF18" s="64"/>
      <c r="CG18" s="64"/>
      <c r="CH18" s="64"/>
      <c r="CI18" s="64"/>
      <c r="CJ18" s="64"/>
      <c r="CK18" s="64"/>
      <c r="CL18" s="64"/>
      <c r="CM18" s="64"/>
      <c r="CN18" s="64"/>
      <c r="CO18" s="64"/>
      <c r="CP18" s="64"/>
      <c r="CQ18" s="64"/>
      <c r="CR18" s="64"/>
      <c r="CS18" s="64"/>
      <c r="CT18" s="64"/>
      <c r="CU18" s="64"/>
      <c r="CV18" s="64"/>
      <c r="CW18" s="64"/>
      <c r="CX18" s="64"/>
      <c r="CY18" s="64"/>
      <c r="CZ18" s="64"/>
      <c r="DA18" s="64"/>
      <c r="DB18" s="64"/>
      <c r="DC18" s="64"/>
      <c r="DD18" s="64"/>
      <c r="DE18" s="64"/>
      <c r="DF18" s="64"/>
      <c r="DG18" s="64"/>
      <c r="DH18" s="64"/>
      <c r="DI18" s="64"/>
      <c r="DJ18" s="64"/>
      <c r="DK18" s="64"/>
      <c r="DL18" s="64"/>
      <c r="DM18" s="64"/>
      <c r="DN18" s="64"/>
      <c r="DO18" s="64"/>
      <c r="DP18" s="64"/>
      <c r="DQ18" s="64"/>
      <c r="DR18" s="64"/>
      <c r="DS18" s="64"/>
      <c r="DT18" s="64"/>
      <c r="DU18" s="64"/>
    </row>
    <row r="19" spans="1:125" s="58" customFormat="1" x14ac:dyDescent="0.3">
      <c r="A19" s="23">
        <v>1</v>
      </c>
      <c r="B19" s="30" t="s">
        <v>50</v>
      </c>
      <c r="C19" s="31"/>
      <c r="D19" s="25">
        <f t="shared" si="0"/>
        <v>6</v>
      </c>
      <c r="E19" s="23"/>
      <c r="F19" s="25">
        <f t="shared" si="1"/>
        <v>6</v>
      </c>
      <c r="G19" s="23"/>
      <c r="H19" s="23" t="s">
        <v>242</v>
      </c>
      <c r="I19" s="64"/>
      <c r="J19" s="23">
        <v>0</v>
      </c>
      <c r="K19" s="23"/>
      <c r="L19" s="32">
        <v>33100</v>
      </c>
      <c r="M19" s="23"/>
      <c r="N19" s="27">
        <v>37764</v>
      </c>
      <c r="O19" s="23"/>
      <c r="P19" s="27">
        <f>N19-L19</f>
        <v>4664</v>
      </c>
      <c r="Q19" s="23"/>
      <c r="R19" s="28">
        <f>L19/N19</f>
        <v>0.8764961338841224</v>
      </c>
      <c r="S19" s="23"/>
      <c r="T19" s="23"/>
      <c r="U19" s="23"/>
      <c r="V19" s="23"/>
      <c r="W19" s="23">
        <v>5</v>
      </c>
      <c r="X19" s="64"/>
      <c r="Y19" s="23">
        <v>5</v>
      </c>
      <c r="Z19" s="64"/>
      <c r="AA19" s="8">
        <f t="shared" si="2"/>
        <v>6</v>
      </c>
      <c r="AB19" s="8"/>
      <c r="AC19" s="8">
        <f t="shared" si="3"/>
        <v>6</v>
      </c>
      <c r="AD19" s="64"/>
      <c r="AE19" s="64"/>
      <c r="AF19" s="64"/>
      <c r="AG19" s="64"/>
      <c r="AH19" s="64"/>
      <c r="AI19" s="64"/>
      <c r="AJ19" s="64"/>
      <c r="AK19" s="64"/>
      <c r="AL19" s="64"/>
      <c r="AM19" s="64"/>
      <c r="AN19" s="64"/>
      <c r="AO19" s="64"/>
      <c r="AP19" s="64"/>
      <c r="AQ19" s="64"/>
      <c r="AR19" s="64"/>
      <c r="AS19" s="64"/>
      <c r="AT19" s="64"/>
      <c r="AU19" s="64"/>
      <c r="AV19" s="64"/>
      <c r="AW19" s="64"/>
      <c r="AX19" s="64"/>
      <c r="AY19" s="64"/>
      <c r="AZ19" s="64"/>
      <c r="BA19" s="64"/>
      <c r="BB19" s="64"/>
      <c r="BC19" s="64"/>
      <c r="BD19" s="64"/>
      <c r="BE19" s="64"/>
      <c r="BF19" s="64"/>
      <c r="BG19" s="64"/>
      <c r="BH19" s="64"/>
      <c r="BI19" s="64"/>
      <c r="BJ19" s="64"/>
      <c r="BK19" s="64"/>
      <c r="BL19" s="64"/>
      <c r="BM19" s="64"/>
      <c r="BN19" s="64"/>
      <c r="BO19" s="64"/>
      <c r="BP19" s="64"/>
      <c r="BQ19" s="64"/>
      <c r="BR19" s="64"/>
      <c r="BS19" s="64"/>
      <c r="BT19" s="64"/>
      <c r="BU19" s="64"/>
      <c r="BV19" s="64"/>
      <c r="BW19" s="64"/>
      <c r="BX19" s="64"/>
      <c r="BY19" s="64"/>
      <c r="BZ19" s="64"/>
      <c r="CA19" s="64"/>
      <c r="CB19" s="64"/>
      <c r="CC19" s="64"/>
      <c r="CD19" s="64"/>
      <c r="CE19" s="64"/>
      <c r="CF19" s="64"/>
      <c r="CG19" s="64"/>
      <c r="CH19" s="64"/>
      <c r="CI19" s="64"/>
      <c r="CJ19" s="64"/>
      <c r="CK19" s="64"/>
      <c r="CL19" s="64"/>
      <c r="CM19" s="64"/>
      <c r="CN19" s="64"/>
      <c r="CO19" s="64"/>
      <c r="CP19" s="64"/>
      <c r="CQ19" s="64"/>
      <c r="CR19" s="64"/>
      <c r="CS19" s="64"/>
      <c r="CT19" s="64"/>
      <c r="CU19" s="64"/>
      <c r="CV19" s="64"/>
      <c r="CW19" s="64"/>
      <c r="CX19" s="64"/>
      <c r="CY19" s="64"/>
      <c r="CZ19" s="64"/>
      <c r="DA19" s="64"/>
      <c r="DB19" s="64"/>
      <c r="DC19" s="64"/>
      <c r="DD19" s="64"/>
      <c r="DE19" s="64"/>
      <c r="DF19" s="64"/>
      <c r="DG19" s="64"/>
      <c r="DH19" s="64"/>
      <c r="DI19" s="64"/>
      <c r="DJ19" s="64"/>
      <c r="DK19" s="64"/>
      <c r="DL19" s="64"/>
      <c r="DM19" s="64"/>
      <c r="DN19" s="64"/>
      <c r="DO19" s="64"/>
      <c r="DP19" s="64"/>
      <c r="DQ19" s="64"/>
      <c r="DR19" s="64"/>
      <c r="DS19" s="64"/>
      <c r="DT19" s="64"/>
      <c r="DU19" s="64"/>
    </row>
    <row r="20" spans="1:125" s="58" customFormat="1" x14ac:dyDescent="0.3">
      <c r="A20" s="23">
        <v>1</v>
      </c>
      <c r="B20" s="30" t="s">
        <v>50</v>
      </c>
      <c r="C20" s="31"/>
      <c r="D20" s="25">
        <f t="shared" si="0"/>
        <v>16</v>
      </c>
      <c r="E20" s="23"/>
      <c r="F20" s="25">
        <f t="shared" si="1"/>
        <v>31</v>
      </c>
      <c r="G20" s="23"/>
      <c r="H20" s="23" t="s">
        <v>243</v>
      </c>
      <c r="I20" s="64"/>
      <c r="J20" s="23">
        <v>24</v>
      </c>
      <c r="K20" s="23"/>
      <c r="L20" s="32">
        <v>54100</v>
      </c>
      <c r="M20" s="23"/>
      <c r="N20" s="27">
        <v>58537</v>
      </c>
      <c r="O20" s="23"/>
      <c r="P20" s="27">
        <f t="shared" ref="P20:P29" si="4">N20-L20</f>
        <v>4437</v>
      </c>
      <c r="Q20" s="23"/>
      <c r="R20" s="28">
        <f t="shared" ref="R20:R29" si="5">L20/N20</f>
        <v>0.92420178690400945</v>
      </c>
      <c r="S20" s="23"/>
      <c r="T20" s="23"/>
      <c r="U20" s="23"/>
      <c r="V20" s="23"/>
      <c r="W20" s="23">
        <v>15</v>
      </c>
      <c r="X20" s="64"/>
      <c r="Y20" s="23">
        <v>30</v>
      </c>
      <c r="Z20" s="64"/>
      <c r="AA20" s="8">
        <f t="shared" si="2"/>
        <v>16</v>
      </c>
      <c r="AB20" s="8"/>
      <c r="AC20" s="8">
        <f t="shared" si="3"/>
        <v>31</v>
      </c>
      <c r="AD20" s="64"/>
      <c r="AE20" s="64"/>
      <c r="AF20" s="64"/>
      <c r="AG20" s="64"/>
      <c r="AH20" s="64"/>
      <c r="AI20" s="64"/>
      <c r="AJ20" s="64"/>
      <c r="AK20" s="64"/>
      <c r="AL20" s="64"/>
      <c r="AM20" s="64"/>
      <c r="AN20" s="64"/>
      <c r="AO20" s="64"/>
      <c r="AP20" s="64"/>
      <c r="AQ20" s="64"/>
      <c r="AR20" s="64"/>
      <c r="AS20" s="64"/>
      <c r="AT20" s="64"/>
      <c r="AU20" s="64"/>
      <c r="AV20" s="64"/>
      <c r="AW20" s="64"/>
      <c r="AX20" s="64"/>
      <c r="AY20" s="64"/>
      <c r="AZ20" s="64"/>
      <c r="BA20" s="64"/>
      <c r="BB20" s="64"/>
      <c r="BC20" s="64"/>
      <c r="BD20" s="64"/>
      <c r="BE20" s="64"/>
      <c r="BF20" s="64"/>
      <c r="BG20" s="64"/>
      <c r="BH20" s="64"/>
      <c r="BI20" s="64"/>
      <c r="BJ20" s="64"/>
      <c r="BK20" s="64"/>
      <c r="BL20" s="64"/>
      <c r="BM20" s="64"/>
      <c r="BN20" s="64"/>
      <c r="BO20" s="64"/>
      <c r="BP20" s="64"/>
      <c r="BQ20" s="64"/>
      <c r="BR20" s="64"/>
      <c r="BS20" s="64"/>
      <c r="BT20" s="64"/>
      <c r="BU20" s="64"/>
      <c r="BV20" s="64"/>
      <c r="BW20" s="64"/>
      <c r="BX20" s="64"/>
      <c r="BY20" s="64"/>
      <c r="BZ20" s="64"/>
      <c r="CA20" s="64"/>
      <c r="CB20" s="64"/>
      <c r="CC20" s="64"/>
      <c r="CD20" s="64"/>
      <c r="CE20" s="64"/>
      <c r="CF20" s="64"/>
      <c r="CG20" s="64"/>
      <c r="CH20" s="64"/>
      <c r="CI20" s="64"/>
      <c r="CJ20" s="64"/>
      <c r="CK20" s="64"/>
      <c r="CL20" s="64"/>
      <c r="CM20" s="64"/>
      <c r="CN20" s="64"/>
      <c r="CO20" s="64"/>
      <c r="CP20" s="64"/>
      <c r="CQ20" s="64"/>
      <c r="CR20" s="64"/>
      <c r="CS20" s="64"/>
      <c r="CT20" s="64"/>
      <c r="CU20" s="64"/>
      <c r="CV20" s="64"/>
      <c r="CW20" s="64"/>
      <c r="CX20" s="64"/>
      <c r="CY20" s="64"/>
      <c r="CZ20" s="64"/>
      <c r="DA20" s="64"/>
      <c r="DB20" s="64"/>
      <c r="DC20" s="64"/>
      <c r="DD20" s="64"/>
      <c r="DE20" s="64"/>
      <c r="DF20" s="64"/>
      <c r="DG20" s="64"/>
      <c r="DH20" s="64"/>
      <c r="DI20" s="64"/>
      <c r="DJ20" s="64"/>
      <c r="DK20" s="64"/>
      <c r="DL20" s="64"/>
      <c r="DM20" s="64"/>
      <c r="DN20" s="64"/>
      <c r="DO20" s="64"/>
      <c r="DP20" s="64"/>
      <c r="DQ20" s="64"/>
      <c r="DR20" s="64"/>
      <c r="DS20" s="64"/>
      <c r="DT20" s="64"/>
      <c r="DU20" s="64"/>
    </row>
    <row r="21" spans="1:125" s="58" customFormat="1" x14ac:dyDescent="0.3">
      <c r="A21" s="23">
        <v>1</v>
      </c>
      <c r="B21" s="30" t="s">
        <v>50</v>
      </c>
      <c r="C21" s="31"/>
      <c r="D21" s="25">
        <f t="shared" si="0"/>
        <v>2</v>
      </c>
      <c r="E21" s="23"/>
      <c r="F21" s="25">
        <f t="shared" si="1"/>
        <v>4</v>
      </c>
      <c r="G21" s="23"/>
      <c r="H21" s="23" t="s">
        <v>242</v>
      </c>
      <c r="I21" s="64"/>
      <c r="J21" s="23"/>
      <c r="K21" s="23"/>
      <c r="L21" s="32">
        <v>32000</v>
      </c>
      <c r="M21" s="23"/>
      <c r="N21" s="27">
        <v>35929</v>
      </c>
      <c r="O21" s="23"/>
      <c r="P21" s="27">
        <f t="shared" si="4"/>
        <v>3929</v>
      </c>
      <c r="Q21" s="23"/>
      <c r="R21" s="28">
        <f t="shared" si="5"/>
        <v>0.89064543961702247</v>
      </c>
      <c r="S21" s="23"/>
      <c r="T21" s="23"/>
      <c r="U21" s="23"/>
      <c r="V21" s="23"/>
      <c r="W21" s="23">
        <v>1</v>
      </c>
      <c r="X21" s="64"/>
      <c r="Y21" s="23">
        <v>3</v>
      </c>
      <c r="Z21" s="64"/>
      <c r="AA21" s="8">
        <f t="shared" si="2"/>
        <v>2</v>
      </c>
      <c r="AB21" s="8"/>
      <c r="AC21" s="8">
        <f t="shared" si="3"/>
        <v>4</v>
      </c>
      <c r="AD21" s="64"/>
      <c r="AE21" s="64"/>
      <c r="AF21" s="64"/>
      <c r="AG21" s="64"/>
      <c r="AH21" s="64"/>
      <c r="AI21" s="64"/>
      <c r="AJ21" s="64"/>
      <c r="AK21" s="64"/>
      <c r="AL21" s="64"/>
      <c r="AM21" s="64"/>
      <c r="AN21" s="64"/>
      <c r="AO21" s="64"/>
      <c r="AP21" s="64"/>
      <c r="AQ21" s="64"/>
      <c r="AR21" s="64"/>
      <c r="AS21" s="64"/>
      <c r="AT21" s="64"/>
      <c r="AU21" s="64"/>
      <c r="AV21" s="64"/>
      <c r="AW21" s="64"/>
      <c r="AX21" s="64"/>
      <c r="AY21" s="64"/>
      <c r="AZ21" s="64"/>
      <c r="BA21" s="64"/>
      <c r="BB21" s="64"/>
      <c r="BC21" s="64"/>
      <c r="BD21" s="64"/>
      <c r="BE21" s="64"/>
      <c r="BF21" s="64"/>
      <c r="BG21" s="64"/>
      <c r="BH21" s="64"/>
      <c r="BI21" s="64"/>
      <c r="BJ21" s="64"/>
      <c r="BK21" s="64"/>
      <c r="BL21" s="64"/>
      <c r="BM21" s="64"/>
      <c r="BN21" s="64"/>
      <c r="BO21" s="64"/>
      <c r="BP21" s="64"/>
      <c r="BQ21" s="64"/>
      <c r="BR21" s="64"/>
      <c r="BS21" s="64"/>
      <c r="BT21" s="64"/>
      <c r="BU21" s="64"/>
      <c r="BV21" s="64"/>
      <c r="BW21" s="64"/>
      <c r="BX21" s="64"/>
      <c r="BY21" s="64"/>
      <c r="BZ21" s="64"/>
      <c r="CA21" s="64"/>
      <c r="CB21" s="64"/>
      <c r="CC21" s="64"/>
      <c r="CD21" s="64"/>
      <c r="CE21" s="64"/>
      <c r="CF21" s="64"/>
      <c r="CG21" s="64"/>
      <c r="CH21" s="64"/>
      <c r="CI21" s="64"/>
      <c r="CJ21" s="64"/>
      <c r="CK21" s="64"/>
      <c r="CL21" s="64"/>
      <c r="CM21" s="64"/>
      <c r="CN21" s="64"/>
      <c r="CO21" s="64"/>
      <c r="CP21" s="64"/>
      <c r="CQ21" s="64"/>
      <c r="CR21" s="64"/>
      <c r="CS21" s="64"/>
      <c r="CT21" s="64"/>
      <c r="CU21" s="64"/>
      <c r="CV21" s="64"/>
      <c r="CW21" s="64"/>
      <c r="CX21" s="64"/>
      <c r="CY21" s="64"/>
      <c r="CZ21" s="64"/>
      <c r="DA21" s="64"/>
      <c r="DB21" s="64"/>
      <c r="DC21" s="64"/>
      <c r="DD21" s="64"/>
      <c r="DE21" s="64"/>
      <c r="DF21" s="64"/>
      <c r="DG21" s="64"/>
      <c r="DH21" s="64"/>
      <c r="DI21" s="64"/>
      <c r="DJ21" s="64"/>
      <c r="DK21" s="64"/>
      <c r="DL21" s="64"/>
      <c r="DM21" s="64"/>
      <c r="DN21" s="64"/>
      <c r="DO21" s="64"/>
      <c r="DP21" s="64"/>
      <c r="DQ21" s="64"/>
      <c r="DR21" s="64"/>
      <c r="DS21" s="64"/>
      <c r="DT21" s="64"/>
      <c r="DU21" s="64"/>
    </row>
    <row r="22" spans="1:125" s="8" customFormat="1" x14ac:dyDescent="0.3">
      <c r="A22" s="23">
        <v>1</v>
      </c>
      <c r="B22" s="30" t="s">
        <v>50</v>
      </c>
      <c r="C22" s="31"/>
      <c r="D22" s="25">
        <f t="shared" si="0"/>
        <v>25</v>
      </c>
      <c r="E22" s="23"/>
      <c r="F22" s="25">
        <f t="shared" si="1"/>
        <v>31</v>
      </c>
      <c r="G22" s="23"/>
      <c r="H22" s="23" t="s">
        <v>244</v>
      </c>
      <c r="I22" s="64"/>
      <c r="J22" s="23">
        <v>34</v>
      </c>
      <c r="K22" s="23"/>
      <c r="L22" s="32">
        <v>45600</v>
      </c>
      <c r="M22" s="23"/>
      <c r="N22" s="27">
        <v>62043</v>
      </c>
      <c r="O22" s="23"/>
      <c r="P22" s="27">
        <f t="shared" si="4"/>
        <v>16443</v>
      </c>
      <c r="Q22" s="23"/>
      <c r="R22" s="33">
        <f t="shared" si="5"/>
        <v>0.73497413084473673</v>
      </c>
      <c r="S22" s="23"/>
      <c r="T22" s="23"/>
      <c r="U22" s="23"/>
      <c r="V22" s="23"/>
      <c r="W22" s="23">
        <v>24</v>
      </c>
      <c r="X22" s="64"/>
      <c r="Y22" s="23">
        <v>30</v>
      </c>
      <c r="Z22" s="64"/>
      <c r="AA22" s="8">
        <f t="shared" si="2"/>
        <v>25</v>
      </c>
      <c r="AC22" s="8">
        <f t="shared" si="3"/>
        <v>31</v>
      </c>
      <c r="AD22" s="64"/>
      <c r="AE22" s="64"/>
      <c r="AF22" s="64"/>
      <c r="AG22" s="64"/>
      <c r="AH22" s="64"/>
      <c r="AI22" s="64"/>
      <c r="AJ22" s="64"/>
      <c r="AK22" s="64"/>
      <c r="AL22" s="64"/>
      <c r="AM22" s="64"/>
      <c r="AN22" s="64"/>
      <c r="AO22" s="64"/>
      <c r="AP22" s="64"/>
      <c r="AQ22" s="64"/>
      <c r="AR22" s="64"/>
      <c r="AS22" s="64"/>
      <c r="AT22" s="64"/>
      <c r="AU22" s="64"/>
      <c r="AV22" s="64"/>
      <c r="AW22" s="64"/>
      <c r="AX22" s="64"/>
      <c r="AY22" s="64"/>
      <c r="AZ22" s="64"/>
      <c r="BA22" s="64"/>
      <c r="BB22" s="64"/>
      <c r="BC22" s="64"/>
      <c r="BD22" s="64"/>
      <c r="BE22" s="64"/>
      <c r="BF22" s="64"/>
      <c r="BG22" s="64"/>
      <c r="BH22" s="64"/>
      <c r="BI22" s="64"/>
      <c r="BJ22" s="64"/>
      <c r="BK22" s="64"/>
      <c r="BL22" s="64"/>
      <c r="BM22" s="64"/>
      <c r="BN22" s="64"/>
      <c r="BO22" s="64"/>
      <c r="BP22" s="64"/>
      <c r="BQ22" s="64"/>
      <c r="BR22" s="64"/>
      <c r="BS22" s="64"/>
      <c r="BT22" s="64"/>
      <c r="BU22" s="64"/>
      <c r="BV22" s="64"/>
      <c r="BW22" s="64"/>
      <c r="BX22" s="64"/>
      <c r="BY22" s="64"/>
      <c r="BZ22" s="64"/>
      <c r="CA22" s="64"/>
      <c r="CB22" s="64"/>
      <c r="CC22" s="64"/>
      <c r="CD22" s="64"/>
      <c r="CE22" s="64"/>
      <c r="CF22" s="64"/>
      <c r="CG22" s="64"/>
      <c r="CH22" s="64"/>
      <c r="CI22" s="64"/>
      <c r="CJ22" s="64"/>
      <c r="CK22" s="64"/>
      <c r="CL22" s="64"/>
      <c r="CM22" s="64"/>
      <c r="CN22" s="64"/>
      <c r="CO22" s="64"/>
      <c r="CP22" s="64"/>
      <c r="CQ22" s="64"/>
      <c r="CR22" s="64"/>
      <c r="CS22" s="64"/>
      <c r="CT22" s="64"/>
      <c r="CU22" s="64"/>
      <c r="CV22" s="64"/>
      <c r="CW22" s="64"/>
      <c r="CX22" s="64"/>
      <c r="CY22" s="64"/>
      <c r="CZ22" s="64"/>
      <c r="DA22" s="64"/>
      <c r="DB22" s="64"/>
      <c r="DC22" s="64"/>
      <c r="DD22" s="64"/>
      <c r="DE22" s="64"/>
      <c r="DF22" s="64"/>
      <c r="DG22" s="64"/>
      <c r="DH22" s="64"/>
      <c r="DI22" s="64"/>
      <c r="DJ22" s="64"/>
      <c r="DK22" s="64"/>
      <c r="DL22" s="64"/>
      <c r="DM22" s="64"/>
      <c r="DN22" s="64"/>
      <c r="DO22" s="64"/>
      <c r="DP22" s="64"/>
      <c r="DQ22" s="64"/>
      <c r="DR22" s="64"/>
      <c r="DS22" s="64"/>
      <c r="DT22" s="64"/>
      <c r="DU22" s="64"/>
    </row>
    <row r="23" spans="1:125" s="58" customFormat="1" x14ac:dyDescent="0.3">
      <c r="A23" s="23">
        <v>1</v>
      </c>
      <c r="B23" s="30" t="s">
        <v>50</v>
      </c>
      <c r="C23" s="31"/>
      <c r="D23" s="25">
        <f t="shared" si="0"/>
        <v>7</v>
      </c>
      <c r="E23" s="23"/>
      <c r="F23" s="25">
        <f t="shared" si="1"/>
        <v>13</v>
      </c>
      <c r="G23" s="23"/>
      <c r="H23" s="23" t="s">
        <v>244</v>
      </c>
      <c r="I23" s="64"/>
      <c r="J23" s="23">
        <v>36</v>
      </c>
      <c r="K23" s="23"/>
      <c r="L23" s="32">
        <v>40000</v>
      </c>
      <c r="M23" s="23"/>
      <c r="N23" s="27">
        <v>53543</v>
      </c>
      <c r="O23" s="23"/>
      <c r="P23" s="27">
        <f t="shared" si="4"/>
        <v>13543</v>
      </c>
      <c r="Q23" s="23"/>
      <c r="R23" s="33">
        <f t="shared" si="5"/>
        <v>0.74706310815606147</v>
      </c>
      <c r="S23" s="23"/>
      <c r="T23" s="23"/>
      <c r="U23" s="23"/>
      <c r="V23" s="23"/>
      <c r="W23" s="23">
        <v>6</v>
      </c>
      <c r="X23" s="64"/>
      <c r="Y23" s="23">
        <v>12</v>
      </c>
      <c r="Z23" s="64"/>
      <c r="AA23" s="8">
        <f t="shared" si="2"/>
        <v>7</v>
      </c>
      <c r="AB23" s="8"/>
      <c r="AC23" s="8">
        <f t="shared" si="3"/>
        <v>13</v>
      </c>
      <c r="AD23" s="64"/>
      <c r="AE23" s="64"/>
      <c r="AF23" s="64"/>
      <c r="AG23" s="64"/>
      <c r="AH23" s="64"/>
      <c r="AI23" s="64"/>
      <c r="AJ23" s="64"/>
      <c r="AK23" s="64"/>
      <c r="AL23" s="64"/>
      <c r="AM23" s="64"/>
      <c r="AN23" s="64"/>
      <c r="AO23" s="64"/>
      <c r="AP23" s="64"/>
      <c r="AQ23" s="64"/>
      <c r="AR23" s="64"/>
      <c r="AS23" s="64"/>
      <c r="AT23" s="64"/>
      <c r="AU23" s="64"/>
      <c r="AV23" s="64"/>
      <c r="AW23" s="64"/>
      <c r="AX23" s="64"/>
      <c r="AY23" s="64"/>
      <c r="AZ23" s="64"/>
      <c r="BA23" s="64"/>
      <c r="BB23" s="64"/>
      <c r="BC23" s="64"/>
      <c r="BD23" s="64"/>
      <c r="BE23" s="64"/>
      <c r="BF23" s="64"/>
      <c r="BG23" s="64"/>
      <c r="BH23" s="64"/>
      <c r="BI23" s="64"/>
      <c r="BJ23" s="64"/>
      <c r="BK23" s="64"/>
      <c r="BL23" s="64"/>
      <c r="BM23" s="64"/>
      <c r="BN23" s="64"/>
      <c r="BO23" s="64"/>
      <c r="BP23" s="64"/>
      <c r="BQ23" s="64"/>
      <c r="BR23" s="64"/>
      <c r="BS23" s="64"/>
      <c r="BT23" s="64"/>
      <c r="BU23" s="64"/>
      <c r="BV23" s="64"/>
      <c r="BW23" s="64"/>
      <c r="BX23" s="64"/>
      <c r="BY23" s="64"/>
      <c r="BZ23" s="64"/>
      <c r="CA23" s="64"/>
      <c r="CB23" s="64"/>
      <c r="CC23" s="64"/>
      <c r="CD23" s="64"/>
      <c r="CE23" s="64"/>
      <c r="CF23" s="64"/>
      <c r="CG23" s="64"/>
      <c r="CH23" s="64"/>
      <c r="CI23" s="64"/>
      <c r="CJ23" s="64"/>
      <c r="CK23" s="64"/>
      <c r="CL23" s="64"/>
      <c r="CM23" s="64"/>
      <c r="CN23" s="64"/>
      <c r="CO23" s="64"/>
      <c r="CP23" s="64"/>
      <c r="CQ23" s="64"/>
      <c r="CR23" s="64"/>
      <c r="CS23" s="64"/>
      <c r="CT23" s="64"/>
      <c r="CU23" s="64"/>
      <c r="CV23" s="64"/>
      <c r="CW23" s="64"/>
      <c r="CX23" s="64"/>
      <c r="CY23" s="64"/>
      <c r="CZ23" s="64"/>
      <c r="DA23" s="64"/>
      <c r="DB23" s="64"/>
      <c r="DC23" s="64"/>
      <c r="DD23" s="64"/>
      <c r="DE23" s="64"/>
      <c r="DF23" s="64"/>
      <c r="DG23" s="64"/>
      <c r="DH23" s="64"/>
      <c r="DI23" s="64"/>
      <c r="DJ23" s="64"/>
      <c r="DK23" s="64"/>
      <c r="DL23" s="64"/>
      <c r="DM23" s="64"/>
      <c r="DN23" s="64"/>
      <c r="DO23" s="64"/>
      <c r="DP23" s="64"/>
      <c r="DQ23" s="64"/>
      <c r="DR23" s="64"/>
      <c r="DS23" s="64"/>
      <c r="DT23" s="64"/>
      <c r="DU23" s="64"/>
    </row>
    <row r="24" spans="1:125" s="58" customFormat="1" x14ac:dyDescent="0.3">
      <c r="A24" s="23">
        <v>1</v>
      </c>
      <c r="B24" s="30" t="s">
        <v>50</v>
      </c>
      <c r="C24" s="31"/>
      <c r="D24" s="25">
        <f t="shared" si="0"/>
        <v>27</v>
      </c>
      <c r="E24" s="23"/>
      <c r="F24" s="25">
        <f t="shared" si="1"/>
        <v>32</v>
      </c>
      <c r="G24" s="23"/>
      <c r="H24" s="23" t="s">
        <v>242</v>
      </c>
      <c r="I24" s="64"/>
      <c r="J24" s="23">
        <v>48</v>
      </c>
      <c r="K24" s="23"/>
      <c r="L24" s="32">
        <v>48100</v>
      </c>
      <c r="M24" s="23"/>
      <c r="N24" s="27">
        <v>53523</v>
      </c>
      <c r="O24" s="23"/>
      <c r="P24" s="27">
        <f t="shared" si="4"/>
        <v>5423</v>
      </c>
      <c r="Q24" s="23"/>
      <c r="R24" s="28">
        <f t="shared" si="5"/>
        <v>0.8986790725482503</v>
      </c>
      <c r="S24" s="23"/>
      <c r="T24" s="23"/>
      <c r="U24" s="23"/>
      <c r="V24" s="23"/>
      <c r="W24" s="23">
        <v>26</v>
      </c>
      <c r="X24" s="64"/>
      <c r="Y24" s="23">
        <v>31</v>
      </c>
      <c r="Z24" s="64"/>
      <c r="AA24" s="8">
        <f t="shared" si="2"/>
        <v>27</v>
      </c>
      <c r="AB24" s="8"/>
      <c r="AC24" s="8">
        <f t="shared" si="3"/>
        <v>32</v>
      </c>
      <c r="AD24" s="64"/>
      <c r="AE24" s="64"/>
      <c r="AF24" s="64"/>
      <c r="AG24" s="64"/>
      <c r="AH24" s="64"/>
      <c r="AI24" s="64"/>
      <c r="AJ24" s="64"/>
      <c r="AK24" s="64"/>
      <c r="AL24" s="64"/>
      <c r="AM24" s="64"/>
      <c r="AN24" s="64"/>
      <c r="AO24" s="64"/>
      <c r="AP24" s="64"/>
      <c r="AQ24" s="64"/>
      <c r="AR24" s="64"/>
      <c r="AS24" s="64"/>
      <c r="AT24" s="64"/>
      <c r="AU24" s="64"/>
      <c r="AV24" s="64"/>
      <c r="AW24" s="64"/>
      <c r="AX24" s="64"/>
      <c r="AY24" s="64"/>
      <c r="AZ24" s="64"/>
      <c r="BA24" s="64"/>
      <c r="BB24" s="64"/>
      <c r="BC24" s="64"/>
      <c r="BD24" s="64"/>
      <c r="BE24" s="64"/>
      <c r="BF24" s="64"/>
      <c r="BG24" s="64"/>
      <c r="BH24" s="64"/>
      <c r="BI24" s="64"/>
      <c r="BJ24" s="64"/>
      <c r="BK24" s="64"/>
      <c r="BL24" s="64"/>
      <c r="BM24" s="64"/>
      <c r="BN24" s="64"/>
      <c r="BO24" s="64"/>
      <c r="BP24" s="64"/>
      <c r="BQ24" s="64"/>
      <c r="BR24" s="64"/>
      <c r="BS24" s="64"/>
      <c r="BT24" s="64"/>
      <c r="BU24" s="64"/>
      <c r="BV24" s="64"/>
      <c r="BW24" s="64"/>
      <c r="BX24" s="64"/>
      <c r="BY24" s="64"/>
      <c r="BZ24" s="64"/>
      <c r="CA24" s="64"/>
      <c r="CB24" s="64"/>
      <c r="CC24" s="64"/>
      <c r="CD24" s="64"/>
      <c r="CE24" s="64"/>
      <c r="CF24" s="64"/>
      <c r="CG24" s="64"/>
      <c r="CH24" s="64"/>
      <c r="CI24" s="64"/>
      <c r="CJ24" s="64"/>
      <c r="CK24" s="64"/>
      <c r="CL24" s="64"/>
      <c r="CM24" s="64"/>
      <c r="CN24" s="64"/>
      <c r="CO24" s="64"/>
      <c r="CP24" s="64"/>
      <c r="CQ24" s="64"/>
      <c r="CR24" s="64"/>
      <c r="CS24" s="64"/>
      <c r="CT24" s="64"/>
      <c r="CU24" s="64"/>
      <c r="CV24" s="64"/>
      <c r="CW24" s="64"/>
      <c r="CX24" s="64"/>
      <c r="CY24" s="64"/>
      <c r="CZ24" s="64"/>
      <c r="DA24" s="64"/>
      <c r="DB24" s="64"/>
      <c r="DC24" s="64"/>
      <c r="DD24" s="64"/>
      <c r="DE24" s="64"/>
      <c r="DF24" s="64"/>
      <c r="DG24" s="64"/>
      <c r="DH24" s="64"/>
      <c r="DI24" s="64"/>
      <c r="DJ24" s="64"/>
      <c r="DK24" s="64"/>
      <c r="DL24" s="64"/>
      <c r="DM24" s="64"/>
      <c r="DN24" s="64"/>
      <c r="DO24" s="64"/>
      <c r="DP24" s="64"/>
      <c r="DQ24" s="64"/>
      <c r="DR24" s="64"/>
      <c r="DS24" s="64"/>
      <c r="DT24" s="64"/>
      <c r="DU24" s="64"/>
    </row>
    <row r="25" spans="1:125" s="58" customFormat="1" x14ac:dyDescent="0.3">
      <c r="A25" s="23">
        <v>1</v>
      </c>
      <c r="B25" s="30" t="s">
        <v>50</v>
      </c>
      <c r="C25" s="31"/>
      <c r="D25" s="25">
        <f t="shared" si="0"/>
        <v>7</v>
      </c>
      <c r="E25" s="23"/>
      <c r="F25" s="25">
        <f t="shared" si="1"/>
        <v>27</v>
      </c>
      <c r="G25" s="23"/>
      <c r="H25" s="23" t="s">
        <v>244</v>
      </c>
      <c r="I25" s="64"/>
      <c r="J25" s="23">
        <v>9</v>
      </c>
      <c r="K25" s="23"/>
      <c r="L25" s="32">
        <v>42100</v>
      </c>
      <c r="M25" s="23"/>
      <c r="N25" s="27">
        <v>58537</v>
      </c>
      <c r="O25" s="23"/>
      <c r="P25" s="27">
        <f t="shared" si="4"/>
        <v>16437</v>
      </c>
      <c r="Q25" s="23"/>
      <c r="R25" s="33">
        <f t="shared" si="5"/>
        <v>0.71920323897705729</v>
      </c>
      <c r="S25" s="23"/>
      <c r="T25" s="23"/>
      <c r="U25" s="23"/>
      <c r="V25" s="23"/>
      <c r="W25" s="23">
        <v>6</v>
      </c>
      <c r="X25" s="64"/>
      <c r="Y25" s="23">
        <v>26</v>
      </c>
      <c r="Z25" s="64"/>
      <c r="AA25" s="8">
        <f t="shared" si="2"/>
        <v>7</v>
      </c>
      <c r="AB25" s="8"/>
      <c r="AC25" s="8">
        <f t="shared" si="3"/>
        <v>27</v>
      </c>
      <c r="AD25" s="64"/>
      <c r="AE25" s="64"/>
      <c r="AF25" s="64"/>
      <c r="AG25" s="64"/>
      <c r="AH25" s="64"/>
      <c r="AI25" s="64"/>
      <c r="AJ25" s="64"/>
      <c r="AK25" s="64"/>
      <c r="AL25" s="64"/>
      <c r="AM25" s="64"/>
      <c r="AN25" s="64"/>
      <c r="AO25" s="64"/>
      <c r="AP25" s="64"/>
      <c r="AQ25" s="64"/>
      <c r="AR25" s="64"/>
      <c r="AS25" s="64"/>
      <c r="AT25" s="64"/>
      <c r="AU25" s="64"/>
      <c r="AV25" s="64"/>
      <c r="AW25" s="64"/>
      <c r="AX25" s="64"/>
      <c r="AY25" s="64"/>
      <c r="AZ25" s="64"/>
      <c r="BA25" s="64"/>
      <c r="BB25" s="64"/>
      <c r="BC25" s="64"/>
      <c r="BD25" s="64"/>
      <c r="BE25" s="64"/>
      <c r="BF25" s="64"/>
      <c r="BG25" s="64"/>
      <c r="BH25" s="64"/>
      <c r="BI25" s="64"/>
      <c r="BJ25" s="64"/>
      <c r="BK25" s="64"/>
      <c r="BL25" s="64"/>
      <c r="BM25" s="64"/>
      <c r="BN25" s="64"/>
      <c r="BO25" s="64"/>
      <c r="BP25" s="64"/>
      <c r="BQ25" s="64"/>
      <c r="BR25" s="64"/>
      <c r="BS25" s="64"/>
      <c r="BT25" s="64"/>
      <c r="BU25" s="64"/>
      <c r="BV25" s="64"/>
      <c r="BW25" s="64"/>
      <c r="BX25" s="64"/>
      <c r="BY25" s="64"/>
      <c r="BZ25" s="64"/>
      <c r="CA25" s="64"/>
      <c r="CB25" s="64"/>
      <c r="CC25" s="64"/>
      <c r="CD25" s="64"/>
      <c r="CE25" s="64"/>
      <c r="CF25" s="64"/>
      <c r="CG25" s="64"/>
      <c r="CH25" s="64"/>
      <c r="CI25" s="64"/>
      <c r="CJ25" s="64"/>
      <c r="CK25" s="64"/>
      <c r="CL25" s="64"/>
      <c r="CM25" s="64"/>
      <c r="CN25" s="64"/>
      <c r="CO25" s="64"/>
      <c r="CP25" s="64"/>
      <c r="CQ25" s="64"/>
      <c r="CR25" s="64"/>
      <c r="CS25" s="64"/>
      <c r="CT25" s="64"/>
      <c r="CU25" s="64"/>
      <c r="CV25" s="64"/>
      <c r="CW25" s="64"/>
      <c r="CX25" s="64"/>
      <c r="CY25" s="64"/>
      <c r="CZ25" s="64"/>
      <c r="DA25" s="64"/>
      <c r="DB25" s="64"/>
      <c r="DC25" s="64"/>
      <c r="DD25" s="64"/>
      <c r="DE25" s="64"/>
      <c r="DF25" s="64"/>
      <c r="DG25" s="64"/>
      <c r="DH25" s="64"/>
      <c r="DI25" s="64"/>
      <c r="DJ25" s="64"/>
      <c r="DK25" s="64"/>
      <c r="DL25" s="64"/>
      <c r="DM25" s="64"/>
      <c r="DN25" s="64"/>
      <c r="DO25" s="64"/>
      <c r="DP25" s="64"/>
      <c r="DQ25" s="64"/>
      <c r="DR25" s="64"/>
      <c r="DS25" s="64"/>
      <c r="DT25" s="64"/>
      <c r="DU25" s="64"/>
    </row>
    <row r="26" spans="1:125" s="58" customFormat="1" x14ac:dyDescent="0.3">
      <c r="A26" s="23">
        <v>1</v>
      </c>
      <c r="B26" s="30" t="s">
        <v>50</v>
      </c>
      <c r="C26" s="31"/>
      <c r="D26" s="25">
        <f t="shared" si="0"/>
        <v>9</v>
      </c>
      <c r="E26" s="23"/>
      <c r="F26" s="25">
        <f t="shared" si="1"/>
        <v>9</v>
      </c>
      <c r="G26" s="23"/>
      <c r="H26" s="23" t="s">
        <v>242</v>
      </c>
      <c r="I26" s="64"/>
      <c r="J26" s="23"/>
      <c r="K26" s="23"/>
      <c r="L26" s="32">
        <v>35000</v>
      </c>
      <c r="M26" s="23"/>
      <c r="N26" s="27">
        <v>40532</v>
      </c>
      <c r="O26" s="23"/>
      <c r="P26" s="27">
        <f t="shared" si="4"/>
        <v>5532</v>
      </c>
      <c r="Q26" s="23"/>
      <c r="R26" s="28">
        <f t="shared" si="5"/>
        <v>0.8635152472120794</v>
      </c>
      <c r="S26" s="23"/>
      <c r="T26" s="23"/>
      <c r="U26" s="23"/>
      <c r="V26" s="23"/>
      <c r="W26" s="23">
        <v>8</v>
      </c>
      <c r="X26" s="64"/>
      <c r="Y26" s="23">
        <v>8</v>
      </c>
      <c r="Z26" s="64"/>
      <c r="AA26" s="8">
        <f t="shared" si="2"/>
        <v>9</v>
      </c>
      <c r="AB26" s="8"/>
      <c r="AC26" s="8">
        <f t="shared" si="3"/>
        <v>9</v>
      </c>
      <c r="AD26" s="64"/>
      <c r="AE26" s="64"/>
      <c r="AF26" s="64"/>
      <c r="AG26" s="64"/>
      <c r="AH26" s="64"/>
      <c r="AI26" s="64"/>
      <c r="AJ26" s="64"/>
      <c r="AK26" s="64"/>
      <c r="AL26" s="64"/>
      <c r="AM26" s="64"/>
      <c r="AN26" s="64"/>
      <c r="AO26" s="64"/>
      <c r="AP26" s="64"/>
      <c r="AQ26" s="64"/>
      <c r="AR26" s="64"/>
      <c r="AS26" s="64"/>
      <c r="AT26" s="64"/>
      <c r="AU26" s="64"/>
      <c r="AV26" s="64"/>
      <c r="AW26" s="64"/>
      <c r="AX26" s="64"/>
      <c r="AY26" s="64"/>
      <c r="AZ26" s="64"/>
      <c r="BA26" s="64"/>
      <c r="BB26" s="64"/>
      <c r="BC26" s="64"/>
      <c r="BD26" s="64"/>
      <c r="BE26" s="64"/>
      <c r="BF26" s="64"/>
      <c r="BG26" s="64"/>
      <c r="BH26" s="64"/>
      <c r="BI26" s="64"/>
      <c r="BJ26" s="64"/>
      <c r="BK26" s="64"/>
      <c r="BL26" s="64"/>
      <c r="BM26" s="64"/>
      <c r="BN26" s="64"/>
      <c r="BO26" s="64"/>
      <c r="BP26" s="64"/>
      <c r="BQ26" s="64"/>
      <c r="BR26" s="64"/>
      <c r="BS26" s="64"/>
      <c r="BT26" s="64"/>
      <c r="BU26" s="64"/>
      <c r="BV26" s="64"/>
      <c r="BW26" s="64"/>
      <c r="BX26" s="64"/>
      <c r="BY26" s="64"/>
      <c r="BZ26" s="64"/>
      <c r="CA26" s="64"/>
      <c r="CB26" s="64"/>
      <c r="CC26" s="64"/>
      <c r="CD26" s="64"/>
      <c r="CE26" s="64"/>
      <c r="CF26" s="64"/>
      <c r="CG26" s="64"/>
      <c r="CH26" s="64"/>
      <c r="CI26" s="64"/>
      <c r="CJ26" s="64"/>
      <c r="CK26" s="64"/>
      <c r="CL26" s="64"/>
      <c r="CM26" s="64"/>
      <c r="CN26" s="64"/>
      <c r="CO26" s="64"/>
      <c r="CP26" s="64"/>
      <c r="CQ26" s="64"/>
      <c r="CR26" s="64"/>
      <c r="CS26" s="64"/>
      <c r="CT26" s="64"/>
      <c r="CU26" s="64"/>
      <c r="CV26" s="64"/>
      <c r="CW26" s="64"/>
      <c r="CX26" s="64"/>
      <c r="CY26" s="64"/>
      <c r="CZ26" s="64"/>
      <c r="DA26" s="64"/>
      <c r="DB26" s="64"/>
      <c r="DC26" s="64"/>
      <c r="DD26" s="64"/>
      <c r="DE26" s="64"/>
      <c r="DF26" s="64"/>
      <c r="DG26" s="64"/>
      <c r="DH26" s="64"/>
      <c r="DI26" s="64"/>
      <c r="DJ26" s="64"/>
      <c r="DK26" s="64"/>
      <c r="DL26" s="64"/>
      <c r="DM26" s="64"/>
      <c r="DN26" s="64"/>
      <c r="DO26" s="64"/>
      <c r="DP26" s="64"/>
      <c r="DQ26" s="64"/>
      <c r="DR26" s="64"/>
      <c r="DS26" s="64"/>
      <c r="DT26" s="64"/>
      <c r="DU26" s="64"/>
    </row>
    <row r="27" spans="1:125" s="58" customFormat="1" x14ac:dyDescent="0.3">
      <c r="A27" s="23">
        <v>1</v>
      </c>
      <c r="B27" s="30" t="s">
        <v>50</v>
      </c>
      <c r="C27" s="31"/>
      <c r="D27" s="25">
        <f t="shared" si="0"/>
        <v>10</v>
      </c>
      <c r="E27" s="23"/>
      <c r="F27" s="25">
        <f t="shared" si="1"/>
        <v>19</v>
      </c>
      <c r="G27" s="23"/>
      <c r="H27" s="23" t="s">
        <v>245</v>
      </c>
      <c r="I27" s="64"/>
      <c r="J27" s="23">
        <v>21</v>
      </c>
      <c r="K27" s="23"/>
      <c r="L27" s="27">
        <v>50500</v>
      </c>
      <c r="M27" s="23"/>
      <c r="N27" s="27">
        <v>55763</v>
      </c>
      <c r="O27" s="23"/>
      <c r="P27" s="27">
        <f t="shared" si="4"/>
        <v>5263</v>
      </c>
      <c r="Q27" s="23"/>
      <c r="R27" s="28">
        <f t="shared" si="5"/>
        <v>0.90561842081667054</v>
      </c>
      <c r="S27" s="23"/>
      <c r="T27" s="23"/>
      <c r="U27" s="23"/>
      <c r="V27" s="23"/>
      <c r="W27" s="23">
        <v>9</v>
      </c>
      <c r="X27" s="64"/>
      <c r="Y27" s="23">
        <v>18</v>
      </c>
      <c r="Z27" s="64"/>
      <c r="AA27" s="8">
        <f t="shared" si="2"/>
        <v>10</v>
      </c>
      <c r="AB27" s="8"/>
      <c r="AC27" s="8">
        <f t="shared" si="3"/>
        <v>19</v>
      </c>
      <c r="AD27" s="64"/>
      <c r="AE27" s="64"/>
      <c r="AF27" s="64"/>
      <c r="AG27" s="64"/>
      <c r="AH27" s="64"/>
      <c r="AI27" s="64"/>
      <c r="AJ27" s="64"/>
      <c r="AK27" s="64"/>
      <c r="AL27" s="64"/>
      <c r="AM27" s="64"/>
      <c r="AN27" s="64"/>
      <c r="AO27" s="64"/>
      <c r="AP27" s="64"/>
      <c r="AQ27" s="64"/>
      <c r="AR27" s="64"/>
      <c r="AS27" s="64"/>
      <c r="AT27" s="64"/>
      <c r="AU27" s="64"/>
      <c r="AV27" s="64"/>
      <c r="AW27" s="64"/>
      <c r="AX27" s="64"/>
      <c r="AY27" s="64"/>
      <c r="AZ27" s="64"/>
      <c r="BA27" s="64"/>
      <c r="BB27" s="64"/>
      <c r="BC27" s="64"/>
      <c r="BD27" s="64"/>
      <c r="BE27" s="64"/>
      <c r="BF27" s="64"/>
      <c r="BG27" s="64"/>
      <c r="BH27" s="64"/>
      <c r="BI27" s="64"/>
      <c r="BJ27" s="64"/>
      <c r="BK27" s="64"/>
      <c r="BL27" s="64"/>
      <c r="BM27" s="64"/>
      <c r="BN27" s="64"/>
      <c r="BO27" s="64"/>
      <c r="BP27" s="64"/>
      <c r="BQ27" s="64"/>
      <c r="BR27" s="64"/>
      <c r="BS27" s="64"/>
      <c r="BT27" s="64"/>
      <c r="BU27" s="64"/>
      <c r="BV27" s="64"/>
      <c r="BW27" s="64"/>
      <c r="BX27" s="64"/>
      <c r="BY27" s="64"/>
      <c r="BZ27" s="64"/>
      <c r="CA27" s="64"/>
      <c r="CB27" s="64"/>
      <c r="CC27" s="64"/>
      <c r="CD27" s="64"/>
      <c r="CE27" s="64"/>
      <c r="CF27" s="64"/>
      <c r="CG27" s="64"/>
      <c r="CH27" s="64"/>
      <c r="CI27" s="64"/>
      <c r="CJ27" s="64"/>
      <c r="CK27" s="64"/>
      <c r="CL27" s="64"/>
      <c r="CM27" s="64"/>
      <c r="CN27" s="64"/>
      <c r="CO27" s="64"/>
      <c r="CP27" s="64"/>
      <c r="CQ27" s="64"/>
      <c r="CR27" s="64"/>
      <c r="CS27" s="64"/>
      <c r="CT27" s="64"/>
      <c r="CU27" s="64"/>
      <c r="CV27" s="64"/>
      <c r="CW27" s="64"/>
      <c r="CX27" s="64"/>
      <c r="CY27" s="64"/>
      <c r="CZ27" s="64"/>
      <c r="DA27" s="64"/>
      <c r="DB27" s="64"/>
      <c r="DC27" s="64"/>
      <c r="DD27" s="64"/>
      <c r="DE27" s="64"/>
      <c r="DF27" s="64"/>
      <c r="DG27" s="64"/>
      <c r="DH27" s="64"/>
      <c r="DI27" s="64"/>
      <c r="DJ27" s="64"/>
      <c r="DK27" s="64"/>
      <c r="DL27" s="64"/>
      <c r="DM27" s="64"/>
      <c r="DN27" s="64"/>
      <c r="DO27" s="64"/>
      <c r="DP27" s="64"/>
      <c r="DQ27" s="64"/>
      <c r="DR27" s="64"/>
      <c r="DS27" s="64"/>
      <c r="DT27" s="64"/>
      <c r="DU27" s="64"/>
    </row>
    <row r="28" spans="1:125" s="58" customFormat="1" x14ac:dyDescent="0.3">
      <c r="A28" s="23">
        <v>1</v>
      </c>
      <c r="B28" s="30" t="s">
        <v>50</v>
      </c>
      <c r="C28" s="31"/>
      <c r="D28" s="25">
        <f t="shared" si="0"/>
        <v>28</v>
      </c>
      <c r="E28" s="23"/>
      <c r="F28" s="25">
        <f t="shared" si="1"/>
        <v>34</v>
      </c>
      <c r="G28" s="23"/>
      <c r="H28" s="23" t="s">
        <v>243</v>
      </c>
      <c r="I28" s="64"/>
      <c r="J28" s="23">
        <v>24</v>
      </c>
      <c r="K28" s="23"/>
      <c r="L28" s="32">
        <v>48650</v>
      </c>
      <c r="M28" s="23"/>
      <c r="N28" s="27">
        <v>58537</v>
      </c>
      <c r="O28" s="23"/>
      <c r="P28" s="27">
        <f t="shared" si="4"/>
        <v>9887</v>
      </c>
      <c r="Q28" s="23"/>
      <c r="R28" s="28">
        <f t="shared" si="5"/>
        <v>0.83109827972051864</v>
      </c>
      <c r="S28" s="23"/>
      <c r="T28" s="23"/>
      <c r="U28" s="23"/>
      <c r="V28" s="23"/>
      <c r="W28" s="23">
        <v>27</v>
      </c>
      <c r="X28" s="64"/>
      <c r="Y28" s="23">
        <v>33</v>
      </c>
      <c r="Z28" s="64"/>
      <c r="AA28" s="8">
        <f t="shared" si="2"/>
        <v>28</v>
      </c>
      <c r="AB28" s="8"/>
      <c r="AC28" s="8">
        <f t="shared" si="3"/>
        <v>34</v>
      </c>
      <c r="AD28" s="64"/>
      <c r="AE28" s="64"/>
      <c r="AF28" s="64"/>
      <c r="AG28" s="64"/>
      <c r="AH28" s="64"/>
      <c r="AI28" s="64"/>
      <c r="AJ28" s="64"/>
      <c r="AK28" s="64"/>
      <c r="AL28" s="64"/>
      <c r="AM28" s="64"/>
      <c r="AN28" s="64"/>
      <c r="AO28" s="64"/>
      <c r="AP28" s="64"/>
      <c r="AQ28" s="64"/>
      <c r="AR28" s="64"/>
      <c r="AS28" s="64"/>
      <c r="AT28" s="64"/>
      <c r="AU28" s="64"/>
      <c r="AV28" s="64"/>
      <c r="AW28" s="64"/>
      <c r="AX28" s="64"/>
      <c r="AY28" s="64"/>
      <c r="AZ28" s="64"/>
      <c r="BA28" s="64"/>
      <c r="BB28" s="64"/>
      <c r="BC28" s="64"/>
      <c r="BD28" s="64"/>
      <c r="BE28" s="64"/>
      <c r="BF28" s="64"/>
      <c r="BG28" s="64"/>
      <c r="BH28" s="64"/>
      <c r="BI28" s="64"/>
      <c r="BJ28" s="64"/>
      <c r="BK28" s="64"/>
      <c r="BL28" s="64"/>
      <c r="BM28" s="64"/>
      <c r="BN28" s="64"/>
      <c r="BO28" s="64"/>
      <c r="BP28" s="64"/>
      <c r="BQ28" s="64"/>
      <c r="BR28" s="64"/>
      <c r="BS28" s="64"/>
      <c r="BT28" s="64"/>
      <c r="BU28" s="64"/>
      <c r="BV28" s="64"/>
      <c r="BW28" s="64"/>
      <c r="BX28" s="64"/>
      <c r="BY28" s="64"/>
      <c r="BZ28" s="64"/>
      <c r="CA28" s="64"/>
      <c r="CB28" s="64"/>
      <c r="CC28" s="64"/>
      <c r="CD28" s="64"/>
      <c r="CE28" s="64"/>
      <c r="CF28" s="64"/>
      <c r="CG28" s="64"/>
      <c r="CH28" s="64"/>
      <c r="CI28" s="64"/>
      <c r="CJ28" s="64"/>
      <c r="CK28" s="64"/>
      <c r="CL28" s="64"/>
      <c r="CM28" s="64"/>
      <c r="CN28" s="64"/>
      <c r="CO28" s="64"/>
      <c r="CP28" s="64"/>
      <c r="CQ28" s="64"/>
      <c r="CR28" s="64"/>
      <c r="CS28" s="64"/>
      <c r="CT28" s="64"/>
      <c r="CU28" s="64"/>
      <c r="CV28" s="64"/>
      <c r="CW28" s="64"/>
      <c r="CX28" s="64"/>
      <c r="CY28" s="64"/>
      <c r="CZ28" s="64"/>
      <c r="DA28" s="64"/>
      <c r="DB28" s="64"/>
      <c r="DC28" s="64"/>
      <c r="DD28" s="64"/>
      <c r="DE28" s="64"/>
      <c r="DF28" s="64"/>
      <c r="DG28" s="64"/>
      <c r="DH28" s="64"/>
      <c r="DI28" s="64"/>
      <c r="DJ28" s="64"/>
      <c r="DK28" s="64"/>
      <c r="DL28" s="64"/>
      <c r="DM28" s="64"/>
      <c r="DN28" s="64"/>
      <c r="DO28" s="64"/>
      <c r="DP28" s="64"/>
      <c r="DQ28" s="64"/>
      <c r="DR28" s="64"/>
      <c r="DS28" s="64"/>
      <c r="DT28" s="64"/>
      <c r="DU28" s="64"/>
    </row>
    <row r="29" spans="1:125" s="58" customFormat="1" x14ac:dyDescent="0.3">
      <c r="A29" s="23">
        <v>1</v>
      </c>
      <c r="B29" s="30" t="s">
        <v>50</v>
      </c>
      <c r="C29" s="31"/>
      <c r="D29" s="25">
        <f t="shared" si="0"/>
        <v>16</v>
      </c>
      <c r="E29" s="23"/>
      <c r="F29" s="25">
        <f t="shared" si="1"/>
        <v>39</v>
      </c>
      <c r="G29" s="23"/>
      <c r="H29" s="23" t="s">
        <v>243</v>
      </c>
      <c r="I29" s="64"/>
      <c r="J29" s="23">
        <v>0</v>
      </c>
      <c r="K29" s="23"/>
      <c r="L29" s="32">
        <v>53650</v>
      </c>
      <c r="M29" s="23"/>
      <c r="N29" s="27">
        <v>58537</v>
      </c>
      <c r="O29" s="23"/>
      <c r="P29" s="27">
        <f t="shared" si="4"/>
        <v>4887</v>
      </c>
      <c r="Q29" s="23"/>
      <c r="R29" s="28">
        <f t="shared" si="5"/>
        <v>0.9165143413567487</v>
      </c>
      <c r="S29" s="23"/>
      <c r="T29" s="23"/>
      <c r="U29" s="23"/>
      <c r="V29" s="23"/>
      <c r="W29" s="23">
        <v>15</v>
      </c>
      <c r="X29" s="64"/>
      <c r="Y29" s="23">
        <v>38</v>
      </c>
      <c r="Z29" s="64"/>
      <c r="AA29" s="8">
        <f t="shared" si="2"/>
        <v>16</v>
      </c>
      <c r="AB29" s="8"/>
      <c r="AC29" s="8">
        <f t="shared" si="3"/>
        <v>39</v>
      </c>
      <c r="AD29" s="64"/>
      <c r="AE29" s="64"/>
      <c r="AF29" s="64"/>
      <c r="AG29" s="64"/>
      <c r="AH29" s="64"/>
      <c r="AI29" s="64"/>
      <c r="AJ29" s="64"/>
      <c r="AK29" s="64"/>
      <c r="AL29" s="64"/>
      <c r="AM29" s="64"/>
      <c r="AN29" s="64"/>
      <c r="AO29" s="64"/>
      <c r="AP29" s="64"/>
      <c r="AQ29" s="64"/>
      <c r="AR29" s="64"/>
      <c r="AS29" s="64"/>
      <c r="AT29" s="64"/>
      <c r="AU29" s="64"/>
      <c r="AV29" s="64"/>
      <c r="AW29" s="64"/>
      <c r="AX29" s="64"/>
      <c r="AY29" s="64"/>
      <c r="AZ29" s="64"/>
      <c r="BA29" s="64"/>
      <c r="BB29" s="64"/>
      <c r="BC29" s="64"/>
      <c r="BD29" s="64"/>
      <c r="BE29" s="64"/>
      <c r="BF29" s="64"/>
      <c r="BG29" s="64"/>
      <c r="BH29" s="64"/>
      <c r="BI29" s="64"/>
      <c r="BJ29" s="64"/>
      <c r="BK29" s="64"/>
      <c r="BL29" s="64"/>
      <c r="BM29" s="64"/>
      <c r="BN29" s="64"/>
      <c r="BO29" s="64"/>
      <c r="BP29" s="64"/>
      <c r="BQ29" s="64"/>
      <c r="BR29" s="64"/>
      <c r="BS29" s="64"/>
      <c r="BT29" s="64"/>
      <c r="BU29" s="64"/>
      <c r="BV29" s="64"/>
      <c r="BW29" s="64"/>
      <c r="BX29" s="64"/>
      <c r="BY29" s="64"/>
      <c r="BZ29" s="64"/>
      <c r="CA29" s="64"/>
      <c r="CB29" s="64"/>
      <c r="CC29" s="64"/>
      <c r="CD29" s="64"/>
      <c r="CE29" s="64"/>
      <c r="CF29" s="64"/>
      <c r="CG29" s="64"/>
      <c r="CH29" s="64"/>
      <c r="CI29" s="64"/>
      <c r="CJ29" s="64"/>
      <c r="CK29" s="64"/>
      <c r="CL29" s="64"/>
      <c r="CM29" s="64"/>
      <c r="CN29" s="64"/>
      <c r="CO29" s="64"/>
      <c r="CP29" s="64"/>
      <c r="CQ29" s="64"/>
      <c r="CR29" s="64"/>
      <c r="CS29" s="64"/>
      <c r="CT29" s="64"/>
      <c r="CU29" s="64"/>
      <c r="CV29" s="64"/>
      <c r="CW29" s="64"/>
      <c r="CX29" s="64"/>
      <c r="CY29" s="64"/>
      <c r="CZ29" s="64"/>
      <c r="DA29" s="64"/>
      <c r="DB29" s="64"/>
      <c r="DC29" s="64"/>
      <c r="DD29" s="64"/>
      <c r="DE29" s="64"/>
      <c r="DF29" s="64"/>
      <c r="DG29" s="64"/>
      <c r="DH29" s="64"/>
      <c r="DI29" s="64"/>
      <c r="DJ29" s="64"/>
      <c r="DK29" s="64"/>
      <c r="DL29" s="64"/>
      <c r="DM29" s="64"/>
      <c r="DN29" s="64"/>
      <c r="DO29" s="64"/>
      <c r="DP29" s="64"/>
      <c r="DQ29" s="64"/>
      <c r="DR29" s="64"/>
      <c r="DS29" s="64"/>
      <c r="DT29" s="64"/>
      <c r="DU29" s="64"/>
    </row>
    <row r="30" spans="1:125" s="58" customFormat="1" x14ac:dyDescent="0.3">
      <c r="A30" s="23"/>
      <c r="B30" s="30"/>
      <c r="C30" s="31"/>
      <c r="D30" s="25"/>
      <c r="E30" s="23"/>
      <c r="F30" s="25"/>
      <c r="G30" s="23"/>
      <c r="H30" s="26"/>
      <c r="I30" s="23"/>
      <c r="J30" s="25"/>
      <c r="K30" s="23"/>
      <c r="L30" s="32"/>
      <c r="M30" s="23"/>
      <c r="N30" s="27"/>
      <c r="O30" s="23"/>
      <c r="P30" s="27"/>
      <c r="Q30" s="23"/>
      <c r="R30" s="28"/>
      <c r="S30" s="23"/>
      <c r="T30" s="23"/>
      <c r="U30" s="23"/>
      <c r="V30" s="23"/>
      <c r="W30" s="23"/>
      <c r="X30" s="64"/>
      <c r="Y30" s="64"/>
      <c r="Z30" s="64"/>
      <c r="AA30" s="8"/>
      <c r="AB30" s="8"/>
      <c r="AC30" s="8"/>
      <c r="AD30" s="64"/>
      <c r="AE30" s="64"/>
      <c r="AF30" s="64"/>
      <c r="AG30" s="64"/>
      <c r="AH30" s="64"/>
      <c r="AI30" s="64"/>
      <c r="AJ30" s="64"/>
      <c r="AK30" s="64"/>
      <c r="AL30" s="64"/>
      <c r="AM30" s="64"/>
      <c r="AN30" s="64"/>
      <c r="AO30" s="64"/>
      <c r="AP30" s="64"/>
      <c r="AQ30" s="64"/>
      <c r="AR30" s="64"/>
      <c r="AS30" s="64"/>
      <c r="AT30" s="64"/>
      <c r="AU30" s="64"/>
      <c r="AV30" s="64"/>
      <c r="AW30" s="64"/>
      <c r="AX30" s="64"/>
      <c r="AY30" s="64"/>
      <c r="AZ30" s="64"/>
      <c r="BA30" s="64"/>
      <c r="BB30" s="64"/>
      <c r="BC30" s="64"/>
      <c r="BD30" s="64"/>
      <c r="BE30" s="64"/>
      <c r="BF30" s="64"/>
      <c r="BG30" s="64"/>
      <c r="BH30" s="64"/>
      <c r="BI30" s="64"/>
      <c r="BJ30" s="64"/>
      <c r="BK30" s="64"/>
      <c r="BL30" s="64"/>
      <c r="BM30" s="64"/>
      <c r="BN30" s="64"/>
      <c r="BO30" s="64"/>
      <c r="BP30" s="64"/>
      <c r="BQ30" s="64"/>
      <c r="BR30" s="64"/>
      <c r="BS30" s="64"/>
      <c r="BT30" s="64"/>
      <c r="BU30" s="64"/>
      <c r="BV30" s="64"/>
      <c r="BW30" s="64"/>
      <c r="BX30" s="64"/>
      <c r="BY30" s="64"/>
      <c r="BZ30" s="64"/>
      <c r="CA30" s="64"/>
      <c r="CB30" s="64"/>
      <c r="CC30" s="64"/>
      <c r="CD30" s="64"/>
      <c r="CE30" s="64"/>
      <c r="CF30" s="64"/>
      <c r="CG30" s="64"/>
      <c r="CH30" s="64"/>
      <c r="CI30" s="64"/>
      <c r="CJ30" s="64"/>
      <c r="CK30" s="64"/>
      <c r="CL30" s="64"/>
      <c r="CM30" s="64"/>
      <c r="CN30" s="64"/>
      <c r="CO30" s="64"/>
      <c r="CP30" s="64"/>
      <c r="CQ30" s="64"/>
      <c r="CR30" s="64"/>
      <c r="CS30" s="64"/>
      <c r="CT30" s="64"/>
      <c r="CU30" s="64"/>
      <c r="CV30" s="64"/>
      <c r="CW30" s="64"/>
      <c r="CX30" s="64"/>
      <c r="CY30" s="64"/>
      <c r="CZ30" s="64"/>
      <c r="DA30" s="64"/>
      <c r="DB30" s="64"/>
      <c r="DC30" s="64"/>
      <c r="DD30" s="64"/>
      <c r="DE30" s="64"/>
      <c r="DF30" s="64"/>
      <c r="DG30" s="64"/>
      <c r="DH30" s="64"/>
      <c r="DI30" s="64"/>
      <c r="DJ30" s="64"/>
      <c r="DK30" s="64"/>
      <c r="DL30" s="64"/>
      <c r="DM30" s="64"/>
      <c r="DN30" s="64"/>
      <c r="DO30" s="64"/>
      <c r="DP30" s="64"/>
      <c r="DQ30" s="64"/>
      <c r="DR30" s="64"/>
      <c r="DS30" s="64"/>
      <c r="DT30" s="64"/>
      <c r="DU30" s="64"/>
    </row>
    <row r="31" spans="1:125" s="58" customFormat="1" x14ac:dyDescent="0.3">
      <c r="A31" s="20" t="s">
        <v>47</v>
      </c>
      <c r="B31" s="30"/>
      <c r="C31" s="31"/>
      <c r="D31" s="25"/>
      <c r="E31" s="23"/>
      <c r="F31" s="25"/>
      <c r="G31" s="23"/>
      <c r="H31" s="26"/>
      <c r="I31" s="23"/>
      <c r="J31" s="25"/>
      <c r="K31" s="23"/>
      <c r="L31" s="32"/>
      <c r="M31" s="23"/>
      <c r="N31" s="27"/>
      <c r="O31" s="23"/>
      <c r="P31" s="27"/>
      <c r="Q31" s="23"/>
      <c r="R31" s="28"/>
      <c r="S31" s="23"/>
      <c r="T31" s="23"/>
      <c r="U31" s="23"/>
      <c r="V31" s="23"/>
      <c r="W31" s="23"/>
      <c r="X31" s="64"/>
      <c r="Y31" s="64"/>
      <c r="Z31" s="64"/>
      <c r="AA31" s="8"/>
      <c r="AB31" s="8"/>
      <c r="AC31" s="8"/>
      <c r="AD31" s="64"/>
      <c r="AE31" s="64"/>
      <c r="AF31" s="64"/>
      <c r="AG31" s="64"/>
      <c r="AH31" s="64"/>
      <c r="AI31" s="64"/>
      <c r="AJ31" s="64"/>
      <c r="AK31" s="64"/>
      <c r="AL31" s="64"/>
      <c r="AM31" s="64"/>
      <c r="AN31" s="64"/>
      <c r="AO31" s="64"/>
      <c r="AP31" s="64"/>
      <c r="AQ31" s="64"/>
      <c r="AR31" s="64"/>
      <c r="AS31" s="64"/>
      <c r="AT31" s="64"/>
      <c r="AU31" s="64"/>
      <c r="AV31" s="64"/>
      <c r="AW31" s="64"/>
      <c r="AX31" s="64"/>
      <c r="AY31" s="64"/>
      <c r="AZ31" s="64"/>
      <c r="BA31" s="64"/>
      <c r="BB31" s="64"/>
      <c r="BC31" s="64"/>
      <c r="BD31" s="64"/>
      <c r="BE31" s="64"/>
      <c r="BF31" s="64"/>
      <c r="BG31" s="64"/>
      <c r="BH31" s="64"/>
      <c r="BI31" s="64"/>
      <c r="BJ31" s="64"/>
      <c r="BK31" s="64"/>
      <c r="BL31" s="64"/>
      <c r="BM31" s="64"/>
      <c r="BN31" s="64"/>
      <c r="BO31" s="64"/>
      <c r="BP31" s="64"/>
      <c r="BQ31" s="64"/>
      <c r="BR31" s="64"/>
      <c r="BS31" s="64"/>
      <c r="BT31" s="64"/>
      <c r="BU31" s="64"/>
      <c r="BV31" s="64"/>
      <c r="BW31" s="64"/>
      <c r="BX31" s="64"/>
      <c r="BY31" s="64"/>
      <c r="BZ31" s="64"/>
      <c r="CA31" s="64"/>
      <c r="CB31" s="64"/>
      <c r="CC31" s="64"/>
      <c r="CD31" s="64"/>
      <c r="CE31" s="64"/>
      <c r="CF31" s="64"/>
      <c r="CG31" s="64"/>
      <c r="CH31" s="64"/>
      <c r="CI31" s="64"/>
      <c r="CJ31" s="64"/>
      <c r="CK31" s="64"/>
      <c r="CL31" s="64"/>
      <c r="CM31" s="64"/>
      <c r="CN31" s="64"/>
      <c r="CO31" s="64"/>
      <c r="CP31" s="64"/>
      <c r="CQ31" s="64"/>
      <c r="CR31" s="64"/>
      <c r="CS31" s="64"/>
      <c r="CT31" s="64"/>
      <c r="CU31" s="64"/>
      <c r="CV31" s="64"/>
      <c r="CW31" s="64"/>
      <c r="CX31" s="64"/>
      <c r="CY31" s="64"/>
      <c r="CZ31" s="64"/>
      <c r="DA31" s="64"/>
      <c r="DB31" s="64"/>
      <c r="DC31" s="64"/>
      <c r="DD31" s="64"/>
      <c r="DE31" s="64"/>
      <c r="DF31" s="64"/>
      <c r="DG31" s="64"/>
      <c r="DH31" s="64"/>
      <c r="DI31" s="64"/>
      <c r="DJ31" s="64"/>
      <c r="DK31" s="64"/>
      <c r="DL31" s="64"/>
      <c r="DM31" s="64"/>
      <c r="DN31" s="64"/>
      <c r="DO31" s="64"/>
      <c r="DP31" s="64"/>
      <c r="DQ31" s="64"/>
      <c r="DR31" s="64"/>
      <c r="DS31" s="64"/>
      <c r="DT31" s="64"/>
      <c r="DU31" s="64"/>
    </row>
    <row r="32" spans="1:125" s="8" customFormat="1" x14ac:dyDescent="0.3">
      <c r="A32" s="27"/>
      <c r="B32" s="30"/>
      <c r="C32" s="31"/>
      <c r="D32" s="25"/>
      <c r="E32" s="23"/>
      <c r="F32" s="25"/>
      <c r="G32" s="23"/>
      <c r="H32" s="25"/>
      <c r="I32" s="23"/>
      <c r="J32" s="25"/>
      <c r="K32" s="23"/>
      <c r="L32" s="27"/>
      <c r="M32" s="23"/>
      <c r="N32" s="27"/>
      <c r="O32" s="23"/>
      <c r="P32" s="27"/>
      <c r="Q32" s="23"/>
      <c r="R32" s="23"/>
      <c r="S32" s="23"/>
      <c r="T32" s="23"/>
      <c r="U32" s="23"/>
      <c r="V32" s="23"/>
      <c r="W32" s="23"/>
      <c r="X32" s="64"/>
      <c r="Y32" s="64"/>
      <c r="Z32" s="64"/>
      <c r="AA32" s="64"/>
      <c r="AB32" s="64"/>
      <c r="AC32" s="64"/>
      <c r="AD32" s="64"/>
      <c r="AE32" s="64"/>
      <c r="AF32" s="64"/>
      <c r="AG32" s="64"/>
      <c r="AH32" s="64"/>
      <c r="AI32" s="64"/>
      <c r="AJ32" s="64"/>
      <c r="AK32" s="64"/>
      <c r="AL32" s="64"/>
      <c r="AM32" s="64"/>
      <c r="AN32" s="64"/>
      <c r="AO32" s="64"/>
      <c r="AP32" s="64"/>
      <c r="AQ32" s="64"/>
      <c r="AR32" s="64"/>
      <c r="AS32" s="64"/>
      <c r="AT32" s="64"/>
      <c r="AU32" s="64"/>
      <c r="AV32" s="64"/>
      <c r="AW32" s="64"/>
      <c r="AX32" s="64"/>
      <c r="AY32" s="64"/>
      <c r="AZ32" s="64"/>
      <c r="BA32" s="64"/>
      <c r="BB32" s="64"/>
      <c r="BC32" s="64"/>
      <c r="BD32" s="64"/>
      <c r="BE32" s="64"/>
      <c r="BF32" s="64"/>
      <c r="BG32" s="64"/>
      <c r="BH32" s="64"/>
      <c r="BI32" s="64"/>
      <c r="BJ32" s="64"/>
      <c r="BK32" s="64"/>
      <c r="BL32" s="64"/>
      <c r="BM32" s="64"/>
      <c r="BN32" s="64"/>
      <c r="BO32" s="64"/>
      <c r="BP32" s="64"/>
      <c r="BQ32" s="64"/>
      <c r="BR32" s="64"/>
      <c r="BS32" s="64"/>
      <c r="BT32" s="64"/>
      <c r="BU32" s="64"/>
      <c r="BV32" s="64"/>
      <c r="BW32" s="64"/>
      <c r="BX32" s="64"/>
      <c r="BY32" s="64"/>
      <c r="BZ32" s="64"/>
      <c r="CA32" s="64"/>
      <c r="CB32" s="64"/>
      <c r="CC32" s="64"/>
      <c r="CD32" s="64"/>
      <c r="CE32" s="64"/>
      <c r="CF32" s="64"/>
      <c r="CG32" s="64"/>
      <c r="CH32" s="64"/>
      <c r="CI32" s="64"/>
      <c r="CJ32" s="64"/>
      <c r="CK32" s="64"/>
      <c r="CL32" s="64"/>
      <c r="CM32" s="64"/>
      <c r="CN32" s="64"/>
      <c r="CO32" s="64"/>
      <c r="CP32" s="64"/>
      <c r="CQ32" s="64"/>
      <c r="CR32" s="64"/>
      <c r="CS32" s="64"/>
      <c r="CT32" s="64"/>
      <c r="CU32" s="64"/>
      <c r="CV32" s="64"/>
      <c r="CW32" s="64"/>
      <c r="CX32" s="64"/>
      <c r="CY32" s="64"/>
      <c r="CZ32" s="64"/>
      <c r="DA32" s="64"/>
      <c r="DB32" s="64"/>
      <c r="DC32" s="64"/>
      <c r="DD32" s="64"/>
      <c r="DE32" s="64"/>
      <c r="DF32" s="64"/>
      <c r="DG32" s="64"/>
      <c r="DH32" s="64"/>
      <c r="DI32" s="64"/>
      <c r="DJ32" s="64"/>
      <c r="DK32" s="64"/>
      <c r="DL32" s="64"/>
      <c r="DM32" s="64"/>
      <c r="DN32" s="64"/>
      <c r="DO32" s="64"/>
      <c r="DP32" s="64"/>
      <c r="DQ32" s="64"/>
      <c r="DR32" s="64"/>
      <c r="DS32" s="64"/>
      <c r="DT32" s="64"/>
      <c r="DU32" s="64"/>
    </row>
    <row r="33" spans="1:125" s="58" customFormat="1" x14ac:dyDescent="0.3">
      <c r="A33" s="27">
        <v>1</v>
      </c>
      <c r="B33" s="30" t="s">
        <v>50</v>
      </c>
      <c r="C33" s="31"/>
      <c r="D33" s="25">
        <f t="shared" ref="D33:D44" si="6">AA33</f>
        <v>1</v>
      </c>
      <c r="E33" s="23"/>
      <c r="F33" s="25">
        <f t="shared" ref="F33:F44" si="7">AC33</f>
        <v>1</v>
      </c>
      <c r="G33" s="23"/>
      <c r="H33" s="23" t="s">
        <v>242</v>
      </c>
      <c r="I33" s="64"/>
      <c r="J33" s="23">
        <v>0</v>
      </c>
      <c r="K33" s="23"/>
      <c r="L33" s="27">
        <v>29000</v>
      </c>
      <c r="M33" s="23"/>
      <c r="N33" s="27">
        <v>33360</v>
      </c>
      <c r="O33" s="23"/>
      <c r="P33" s="27">
        <f t="shared" ref="P33" si="8">N33-L33</f>
        <v>4360</v>
      </c>
      <c r="Q33" s="23"/>
      <c r="R33" s="28">
        <f t="shared" ref="R33" si="9">L33/N33</f>
        <v>0.8693045563549161</v>
      </c>
      <c r="S33" s="23"/>
      <c r="T33" s="23"/>
      <c r="U33" s="23"/>
      <c r="V33" s="23"/>
      <c r="W33" s="23">
        <v>0</v>
      </c>
      <c r="X33" s="64"/>
      <c r="Y33" s="23">
        <v>0</v>
      </c>
      <c r="Z33" s="64"/>
      <c r="AA33" s="8">
        <f t="shared" ref="AA33:AA44" si="10">W33+1</f>
        <v>1</v>
      </c>
      <c r="AB33" s="8"/>
      <c r="AC33" s="8">
        <f t="shared" ref="AC33:AC44" si="11">Y33+1</f>
        <v>1</v>
      </c>
      <c r="AD33" s="64"/>
      <c r="AE33" s="64"/>
      <c r="AF33" s="64"/>
      <c r="AG33" s="64"/>
      <c r="AH33" s="64"/>
      <c r="AI33" s="64"/>
      <c r="AJ33" s="64"/>
      <c r="AK33" s="64"/>
      <c r="AL33" s="64"/>
      <c r="AM33" s="64"/>
      <c r="AN33" s="64"/>
      <c r="AO33" s="64"/>
      <c r="AP33" s="64"/>
      <c r="AQ33" s="64"/>
      <c r="AR33" s="64"/>
      <c r="AS33" s="64"/>
      <c r="AT33" s="64"/>
      <c r="AU33" s="64"/>
      <c r="AV33" s="64"/>
      <c r="AW33" s="64"/>
      <c r="AX33" s="64"/>
      <c r="AY33" s="64"/>
      <c r="AZ33" s="64"/>
      <c r="BA33" s="64"/>
      <c r="BB33" s="64"/>
      <c r="BC33" s="64"/>
      <c r="BD33" s="64"/>
      <c r="BE33" s="64"/>
      <c r="BF33" s="64"/>
      <c r="BG33" s="64"/>
      <c r="BH33" s="64"/>
      <c r="BI33" s="64"/>
      <c r="BJ33" s="64"/>
      <c r="BK33" s="64"/>
      <c r="BL33" s="64"/>
      <c r="BM33" s="64"/>
      <c r="BN33" s="64"/>
      <c r="BO33" s="64"/>
      <c r="BP33" s="64"/>
      <c r="BQ33" s="64"/>
      <c r="BR33" s="64"/>
      <c r="BS33" s="64"/>
      <c r="BT33" s="64"/>
      <c r="BU33" s="64"/>
      <c r="BV33" s="64"/>
      <c r="BW33" s="64"/>
      <c r="BX33" s="64"/>
      <c r="BY33" s="64"/>
      <c r="BZ33" s="64"/>
      <c r="CA33" s="64"/>
      <c r="CB33" s="64"/>
      <c r="CC33" s="64"/>
      <c r="CD33" s="64"/>
      <c r="CE33" s="64"/>
      <c r="CF33" s="64"/>
      <c r="CG33" s="64"/>
      <c r="CH33" s="64"/>
      <c r="CI33" s="64"/>
      <c r="CJ33" s="64"/>
      <c r="CK33" s="64"/>
      <c r="CL33" s="64"/>
      <c r="CM33" s="64"/>
      <c r="CN33" s="64"/>
      <c r="CO33" s="64"/>
      <c r="CP33" s="64"/>
      <c r="CQ33" s="64"/>
      <c r="CR33" s="64"/>
      <c r="CS33" s="64"/>
      <c r="CT33" s="64"/>
      <c r="CU33" s="64"/>
      <c r="CV33" s="64"/>
      <c r="CW33" s="64"/>
      <c r="CX33" s="64"/>
      <c r="CY33" s="64"/>
      <c r="CZ33" s="64"/>
      <c r="DA33" s="64"/>
      <c r="DB33" s="64"/>
      <c r="DC33" s="64"/>
      <c r="DD33" s="64"/>
      <c r="DE33" s="64"/>
      <c r="DF33" s="64"/>
      <c r="DG33" s="64"/>
      <c r="DH33" s="64"/>
      <c r="DI33" s="64"/>
      <c r="DJ33" s="64"/>
      <c r="DK33" s="64"/>
      <c r="DL33" s="64"/>
      <c r="DM33" s="64"/>
      <c r="DN33" s="64"/>
      <c r="DO33" s="64"/>
      <c r="DP33" s="64"/>
      <c r="DQ33" s="64"/>
      <c r="DR33" s="64"/>
      <c r="DS33" s="64"/>
      <c r="DT33" s="64"/>
      <c r="DU33" s="64"/>
    </row>
    <row r="34" spans="1:125" s="8" customFormat="1" x14ac:dyDescent="0.3">
      <c r="A34" s="23">
        <v>1</v>
      </c>
      <c r="B34" s="30" t="s">
        <v>50</v>
      </c>
      <c r="C34" s="31"/>
      <c r="D34" s="25">
        <f t="shared" si="6"/>
        <v>13</v>
      </c>
      <c r="E34" s="23"/>
      <c r="F34" s="25">
        <f t="shared" si="7"/>
        <v>17</v>
      </c>
      <c r="G34" s="23"/>
      <c r="H34" s="23" t="s">
        <v>246</v>
      </c>
      <c r="I34" s="64"/>
      <c r="J34" s="23">
        <v>0</v>
      </c>
      <c r="K34" s="23"/>
      <c r="L34" s="27">
        <v>46250</v>
      </c>
      <c r="M34" s="23"/>
      <c r="N34" s="27">
        <v>54210</v>
      </c>
      <c r="O34" s="23"/>
      <c r="P34" s="27">
        <f t="shared" ref="P34:P44" si="12">N34-L34</f>
        <v>7960</v>
      </c>
      <c r="Q34" s="23"/>
      <c r="R34" s="28">
        <f t="shared" ref="R34:R44" si="13">L34/N34</f>
        <v>0.85316362294779557</v>
      </c>
      <c r="S34" s="23"/>
      <c r="T34" s="23"/>
      <c r="U34" s="23"/>
      <c r="V34" s="23"/>
      <c r="W34" s="23">
        <v>12</v>
      </c>
      <c r="X34" s="64"/>
      <c r="Y34" s="23">
        <v>16</v>
      </c>
      <c r="Z34" s="64"/>
      <c r="AA34" s="8">
        <f t="shared" si="10"/>
        <v>13</v>
      </c>
      <c r="AC34" s="8">
        <f t="shared" si="11"/>
        <v>17</v>
      </c>
      <c r="AD34" s="64"/>
      <c r="AE34" s="64"/>
      <c r="AF34" s="64"/>
      <c r="AG34" s="64"/>
      <c r="AH34" s="64"/>
      <c r="AI34" s="64"/>
      <c r="AJ34" s="64"/>
      <c r="AK34" s="64"/>
      <c r="AL34" s="64"/>
      <c r="AM34" s="64"/>
      <c r="AN34" s="64"/>
      <c r="AO34" s="64"/>
      <c r="AP34" s="64"/>
      <c r="AQ34" s="64"/>
      <c r="AR34" s="64"/>
      <c r="AS34" s="64"/>
      <c r="AT34" s="64"/>
      <c r="AU34" s="64"/>
      <c r="AV34" s="64"/>
      <c r="AW34" s="64"/>
      <c r="AX34" s="64"/>
      <c r="AY34" s="64"/>
      <c r="AZ34" s="64"/>
      <c r="BA34" s="64"/>
      <c r="BB34" s="64"/>
      <c r="BC34" s="64"/>
      <c r="BD34" s="64"/>
      <c r="BE34" s="64"/>
      <c r="BF34" s="64"/>
      <c r="BG34" s="64"/>
      <c r="BH34" s="64"/>
      <c r="BI34" s="64"/>
      <c r="BJ34" s="64"/>
      <c r="BK34" s="64"/>
      <c r="BL34" s="64"/>
      <c r="BM34" s="64"/>
      <c r="BN34" s="64"/>
      <c r="BO34" s="64"/>
      <c r="BP34" s="64"/>
      <c r="BQ34" s="64"/>
      <c r="BR34" s="64"/>
      <c r="BS34" s="64"/>
      <c r="BT34" s="64"/>
      <c r="BU34" s="64"/>
      <c r="BV34" s="64"/>
      <c r="BW34" s="64"/>
      <c r="BX34" s="64"/>
      <c r="BY34" s="64"/>
      <c r="BZ34" s="64"/>
      <c r="CA34" s="64"/>
      <c r="CB34" s="64"/>
      <c r="CC34" s="64"/>
      <c r="CD34" s="64"/>
      <c r="CE34" s="64"/>
      <c r="CF34" s="64"/>
      <c r="CG34" s="64"/>
      <c r="CH34" s="64"/>
      <c r="CI34" s="64"/>
      <c r="CJ34" s="64"/>
      <c r="CK34" s="64"/>
      <c r="CL34" s="64"/>
      <c r="CM34" s="64"/>
      <c r="CN34" s="64"/>
      <c r="CO34" s="64"/>
      <c r="CP34" s="64"/>
      <c r="CQ34" s="64"/>
      <c r="CR34" s="64"/>
      <c r="CS34" s="64"/>
      <c r="CT34" s="64"/>
      <c r="CU34" s="64"/>
      <c r="CV34" s="64"/>
      <c r="CW34" s="64"/>
      <c r="CX34" s="64"/>
      <c r="CY34" s="64"/>
      <c r="CZ34" s="64"/>
      <c r="DA34" s="64"/>
      <c r="DB34" s="64"/>
      <c r="DC34" s="64"/>
      <c r="DD34" s="64"/>
      <c r="DE34" s="64"/>
      <c r="DF34" s="64"/>
      <c r="DG34" s="64"/>
      <c r="DH34" s="64"/>
      <c r="DI34" s="64"/>
      <c r="DJ34" s="64"/>
      <c r="DK34" s="64"/>
      <c r="DL34" s="64"/>
      <c r="DM34" s="64"/>
      <c r="DN34" s="64"/>
      <c r="DO34" s="64"/>
      <c r="DP34" s="64"/>
      <c r="DQ34" s="64"/>
      <c r="DR34" s="64"/>
      <c r="DS34" s="64"/>
      <c r="DT34" s="64"/>
      <c r="DU34" s="64"/>
    </row>
    <row r="35" spans="1:125" s="58" customFormat="1" x14ac:dyDescent="0.3">
      <c r="A35" s="23">
        <v>1</v>
      </c>
      <c r="B35" s="30" t="s">
        <v>50</v>
      </c>
      <c r="C35" s="31"/>
      <c r="D35" s="25">
        <f t="shared" si="6"/>
        <v>3</v>
      </c>
      <c r="E35" s="23"/>
      <c r="F35" s="25">
        <f t="shared" si="7"/>
        <v>16</v>
      </c>
      <c r="G35" s="23"/>
      <c r="H35" s="23" t="s">
        <v>247</v>
      </c>
      <c r="I35" s="64"/>
      <c r="J35" s="23">
        <v>0</v>
      </c>
      <c r="K35" s="23"/>
      <c r="L35" s="27">
        <v>45250</v>
      </c>
      <c r="M35" s="23"/>
      <c r="N35" s="27">
        <v>53209</v>
      </c>
      <c r="O35" s="23"/>
      <c r="P35" s="27">
        <f t="shared" si="12"/>
        <v>7959</v>
      </c>
      <c r="Q35" s="23"/>
      <c r="R35" s="28">
        <f t="shared" si="13"/>
        <v>0.85042004172226504</v>
      </c>
      <c r="S35" s="23"/>
      <c r="T35" s="23"/>
      <c r="U35" s="23"/>
      <c r="V35" s="23"/>
      <c r="W35" s="23">
        <v>2</v>
      </c>
      <c r="X35" s="64"/>
      <c r="Y35" s="23">
        <v>15</v>
      </c>
      <c r="Z35" s="64"/>
      <c r="AA35" s="8">
        <f t="shared" si="10"/>
        <v>3</v>
      </c>
      <c r="AB35" s="8"/>
      <c r="AC35" s="8">
        <f t="shared" si="11"/>
        <v>16</v>
      </c>
      <c r="AD35" s="64"/>
      <c r="AE35" s="64"/>
      <c r="AF35" s="64"/>
      <c r="AG35" s="64"/>
      <c r="AH35" s="64"/>
      <c r="AI35" s="64"/>
      <c r="AJ35" s="64"/>
      <c r="AK35" s="64"/>
      <c r="AL35" s="64"/>
      <c r="AM35" s="64"/>
      <c r="AN35" s="64"/>
      <c r="AO35" s="64"/>
      <c r="AP35" s="64"/>
      <c r="AQ35" s="64"/>
      <c r="AR35" s="64"/>
      <c r="AS35" s="64"/>
      <c r="AT35" s="64"/>
      <c r="AU35" s="64"/>
      <c r="AV35" s="64"/>
      <c r="AW35" s="64"/>
      <c r="AX35" s="64"/>
      <c r="AY35" s="64"/>
      <c r="AZ35" s="64"/>
      <c r="BA35" s="64"/>
      <c r="BB35" s="64"/>
      <c r="BC35" s="64"/>
      <c r="BD35" s="64"/>
      <c r="BE35" s="64"/>
      <c r="BF35" s="64"/>
      <c r="BG35" s="64"/>
      <c r="BH35" s="64"/>
      <c r="BI35" s="64"/>
      <c r="BJ35" s="64"/>
      <c r="BK35" s="64"/>
      <c r="BL35" s="64"/>
      <c r="BM35" s="64"/>
      <c r="BN35" s="64"/>
      <c r="BO35" s="64"/>
      <c r="BP35" s="64"/>
      <c r="BQ35" s="64"/>
      <c r="BR35" s="64"/>
      <c r="BS35" s="64"/>
      <c r="BT35" s="64"/>
      <c r="BU35" s="64"/>
      <c r="BV35" s="64"/>
      <c r="BW35" s="64"/>
      <c r="BX35" s="64"/>
      <c r="BY35" s="64"/>
      <c r="BZ35" s="64"/>
      <c r="CA35" s="64"/>
      <c r="CB35" s="64"/>
      <c r="CC35" s="64"/>
      <c r="CD35" s="64"/>
      <c r="CE35" s="64"/>
      <c r="CF35" s="64"/>
      <c r="CG35" s="64"/>
      <c r="CH35" s="64"/>
      <c r="CI35" s="64"/>
      <c r="CJ35" s="64"/>
      <c r="CK35" s="64"/>
      <c r="CL35" s="64"/>
      <c r="CM35" s="64"/>
      <c r="CN35" s="64"/>
      <c r="CO35" s="64"/>
      <c r="CP35" s="64"/>
      <c r="CQ35" s="64"/>
      <c r="CR35" s="64"/>
      <c r="CS35" s="64"/>
      <c r="CT35" s="64"/>
      <c r="CU35" s="64"/>
      <c r="CV35" s="64"/>
      <c r="CW35" s="64"/>
      <c r="CX35" s="64"/>
      <c r="CY35" s="64"/>
      <c r="CZ35" s="64"/>
      <c r="DA35" s="64"/>
      <c r="DB35" s="64"/>
      <c r="DC35" s="64"/>
      <c r="DD35" s="64"/>
      <c r="DE35" s="64"/>
      <c r="DF35" s="64"/>
      <c r="DG35" s="64"/>
      <c r="DH35" s="64"/>
      <c r="DI35" s="64"/>
      <c r="DJ35" s="64"/>
      <c r="DK35" s="64"/>
      <c r="DL35" s="64"/>
      <c r="DM35" s="64"/>
      <c r="DN35" s="64"/>
      <c r="DO35" s="64"/>
      <c r="DP35" s="64"/>
      <c r="DQ35" s="64"/>
      <c r="DR35" s="64"/>
      <c r="DS35" s="64"/>
      <c r="DT35" s="64"/>
      <c r="DU35" s="64"/>
    </row>
    <row r="36" spans="1:125" s="58" customFormat="1" x14ac:dyDescent="0.3">
      <c r="A36" s="23">
        <v>1</v>
      </c>
      <c r="B36" s="30" t="s">
        <v>50</v>
      </c>
      <c r="C36" s="31"/>
      <c r="D36" s="25">
        <f t="shared" si="6"/>
        <v>1</v>
      </c>
      <c r="E36" s="23"/>
      <c r="F36" s="25">
        <f t="shared" si="7"/>
        <v>17</v>
      </c>
      <c r="G36" s="23"/>
      <c r="H36" s="23" t="s">
        <v>244</v>
      </c>
      <c r="I36" s="64"/>
      <c r="J36" s="23">
        <v>30</v>
      </c>
      <c r="K36" s="23"/>
      <c r="L36" s="27">
        <v>46500</v>
      </c>
      <c r="M36" s="23"/>
      <c r="N36" s="27">
        <v>57546</v>
      </c>
      <c r="O36" s="23"/>
      <c r="P36" s="27">
        <f t="shared" si="12"/>
        <v>11046</v>
      </c>
      <c r="Q36" s="23"/>
      <c r="R36" s="28">
        <f t="shared" si="13"/>
        <v>0.80804921280367015</v>
      </c>
      <c r="S36" s="23"/>
      <c r="T36" s="23"/>
      <c r="U36" s="23"/>
      <c r="V36" s="23"/>
      <c r="W36" s="23">
        <v>0</v>
      </c>
      <c r="X36" s="64"/>
      <c r="Y36" s="23">
        <v>16</v>
      </c>
      <c r="Z36" s="64"/>
      <c r="AA36" s="8">
        <f t="shared" si="10"/>
        <v>1</v>
      </c>
      <c r="AB36" s="8"/>
      <c r="AC36" s="8">
        <f t="shared" si="11"/>
        <v>17</v>
      </c>
      <c r="AD36" s="64"/>
      <c r="AE36" s="64"/>
      <c r="AF36" s="64"/>
      <c r="AG36" s="64"/>
      <c r="AH36" s="64"/>
      <c r="AI36" s="64"/>
      <c r="AJ36" s="64"/>
      <c r="AK36" s="64"/>
      <c r="AL36" s="64"/>
      <c r="AM36" s="64"/>
      <c r="AN36" s="64"/>
      <c r="AO36" s="64"/>
      <c r="AP36" s="64"/>
      <c r="AQ36" s="64"/>
      <c r="AR36" s="64"/>
      <c r="AS36" s="64"/>
      <c r="AT36" s="64"/>
      <c r="AU36" s="64"/>
      <c r="AV36" s="64"/>
      <c r="AW36" s="64"/>
      <c r="AX36" s="64"/>
      <c r="AY36" s="64"/>
      <c r="AZ36" s="64"/>
      <c r="BA36" s="64"/>
      <c r="BB36" s="64"/>
      <c r="BC36" s="64"/>
      <c r="BD36" s="64"/>
      <c r="BE36" s="64"/>
      <c r="BF36" s="64"/>
      <c r="BG36" s="64"/>
      <c r="BH36" s="64"/>
      <c r="BI36" s="64"/>
      <c r="BJ36" s="64"/>
      <c r="BK36" s="64"/>
      <c r="BL36" s="64"/>
      <c r="BM36" s="64"/>
      <c r="BN36" s="64"/>
      <c r="BO36" s="64"/>
      <c r="BP36" s="64"/>
      <c r="BQ36" s="64"/>
      <c r="BR36" s="64"/>
      <c r="BS36" s="64"/>
      <c r="BT36" s="64"/>
      <c r="BU36" s="64"/>
      <c r="BV36" s="64"/>
      <c r="BW36" s="64"/>
      <c r="BX36" s="64"/>
      <c r="BY36" s="64"/>
      <c r="BZ36" s="64"/>
      <c r="CA36" s="64"/>
      <c r="CB36" s="64"/>
      <c r="CC36" s="64"/>
      <c r="CD36" s="64"/>
      <c r="CE36" s="64"/>
      <c r="CF36" s="64"/>
      <c r="CG36" s="64"/>
      <c r="CH36" s="64"/>
      <c r="CI36" s="64"/>
      <c r="CJ36" s="64"/>
      <c r="CK36" s="64"/>
      <c r="CL36" s="64"/>
      <c r="CM36" s="64"/>
      <c r="CN36" s="64"/>
      <c r="CO36" s="64"/>
      <c r="CP36" s="64"/>
      <c r="CQ36" s="64"/>
      <c r="CR36" s="64"/>
      <c r="CS36" s="64"/>
      <c r="CT36" s="64"/>
      <c r="CU36" s="64"/>
      <c r="CV36" s="64"/>
      <c r="CW36" s="64"/>
      <c r="CX36" s="64"/>
      <c r="CY36" s="64"/>
      <c r="CZ36" s="64"/>
      <c r="DA36" s="64"/>
      <c r="DB36" s="64"/>
      <c r="DC36" s="64"/>
      <c r="DD36" s="64"/>
      <c r="DE36" s="64"/>
      <c r="DF36" s="64"/>
      <c r="DG36" s="64"/>
      <c r="DH36" s="64"/>
      <c r="DI36" s="64"/>
      <c r="DJ36" s="64"/>
      <c r="DK36" s="64"/>
      <c r="DL36" s="64"/>
      <c r="DM36" s="64"/>
      <c r="DN36" s="64"/>
      <c r="DO36" s="64"/>
      <c r="DP36" s="64"/>
      <c r="DQ36" s="64"/>
      <c r="DR36" s="64"/>
      <c r="DS36" s="64"/>
      <c r="DT36" s="64"/>
      <c r="DU36" s="64"/>
    </row>
    <row r="37" spans="1:125" s="58" customFormat="1" x14ac:dyDescent="0.3">
      <c r="A37" s="23">
        <v>1</v>
      </c>
      <c r="B37" s="30" t="s">
        <v>50</v>
      </c>
      <c r="C37" s="31"/>
      <c r="D37" s="25">
        <f t="shared" si="6"/>
        <v>14</v>
      </c>
      <c r="E37" s="23"/>
      <c r="F37" s="25">
        <f t="shared" si="7"/>
        <v>16</v>
      </c>
      <c r="G37" s="23"/>
      <c r="H37" s="23" t="s">
        <v>244</v>
      </c>
      <c r="I37" s="64"/>
      <c r="J37" s="23"/>
      <c r="K37" s="23"/>
      <c r="L37" s="27">
        <v>48800</v>
      </c>
      <c r="M37" s="23"/>
      <c r="N37" s="27">
        <v>53209</v>
      </c>
      <c r="O37" s="23"/>
      <c r="P37" s="27">
        <f t="shared" si="12"/>
        <v>4409</v>
      </c>
      <c r="Q37" s="23"/>
      <c r="R37" s="28">
        <f t="shared" si="13"/>
        <v>0.91713807814467474</v>
      </c>
      <c r="S37" s="23"/>
      <c r="T37" s="23"/>
      <c r="U37" s="23"/>
      <c r="V37" s="23"/>
      <c r="W37" s="23">
        <v>13</v>
      </c>
      <c r="X37" s="64"/>
      <c r="Y37" s="23">
        <v>15</v>
      </c>
      <c r="Z37" s="64"/>
      <c r="AA37" s="8">
        <f t="shared" si="10"/>
        <v>14</v>
      </c>
      <c r="AB37" s="8"/>
      <c r="AC37" s="8">
        <f t="shared" si="11"/>
        <v>16</v>
      </c>
      <c r="AD37" s="64"/>
      <c r="AE37" s="64"/>
      <c r="AF37" s="64"/>
      <c r="AG37" s="64"/>
      <c r="AH37" s="64"/>
      <c r="AI37" s="64"/>
      <c r="AJ37" s="64"/>
      <c r="AK37" s="64"/>
      <c r="AL37" s="64"/>
      <c r="AM37" s="64"/>
      <c r="AN37" s="64"/>
      <c r="AO37" s="64"/>
      <c r="AP37" s="64"/>
      <c r="AQ37" s="64"/>
      <c r="AR37" s="64"/>
      <c r="AS37" s="64"/>
      <c r="AT37" s="64"/>
      <c r="AU37" s="64"/>
      <c r="AV37" s="64"/>
      <c r="AW37" s="64"/>
      <c r="AX37" s="64"/>
      <c r="AY37" s="64"/>
      <c r="AZ37" s="64"/>
      <c r="BA37" s="64"/>
      <c r="BB37" s="64"/>
      <c r="BC37" s="64"/>
      <c r="BD37" s="64"/>
      <c r="BE37" s="64"/>
      <c r="BF37" s="64"/>
      <c r="BG37" s="64"/>
      <c r="BH37" s="64"/>
      <c r="BI37" s="64"/>
      <c r="BJ37" s="64"/>
      <c r="BK37" s="64"/>
      <c r="BL37" s="64"/>
      <c r="BM37" s="64"/>
      <c r="BN37" s="64"/>
      <c r="BO37" s="64"/>
      <c r="BP37" s="64"/>
      <c r="BQ37" s="64"/>
      <c r="BR37" s="64"/>
      <c r="BS37" s="64"/>
      <c r="BT37" s="64"/>
      <c r="BU37" s="64"/>
      <c r="BV37" s="64"/>
      <c r="BW37" s="64"/>
      <c r="BX37" s="64"/>
      <c r="BY37" s="64"/>
      <c r="BZ37" s="64"/>
      <c r="CA37" s="64"/>
      <c r="CB37" s="64"/>
      <c r="CC37" s="64"/>
      <c r="CD37" s="64"/>
      <c r="CE37" s="64"/>
      <c r="CF37" s="64"/>
      <c r="CG37" s="64"/>
      <c r="CH37" s="64"/>
      <c r="CI37" s="64"/>
      <c r="CJ37" s="64"/>
      <c r="CK37" s="64"/>
      <c r="CL37" s="64"/>
      <c r="CM37" s="64"/>
      <c r="CN37" s="64"/>
      <c r="CO37" s="64"/>
      <c r="CP37" s="64"/>
      <c r="CQ37" s="64"/>
      <c r="CR37" s="64"/>
      <c r="CS37" s="64"/>
      <c r="CT37" s="64"/>
      <c r="CU37" s="64"/>
      <c r="CV37" s="64"/>
      <c r="CW37" s="64"/>
      <c r="CX37" s="64"/>
      <c r="CY37" s="64"/>
      <c r="CZ37" s="64"/>
      <c r="DA37" s="64"/>
      <c r="DB37" s="64"/>
      <c r="DC37" s="64"/>
      <c r="DD37" s="64"/>
      <c r="DE37" s="64"/>
      <c r="DF37" s="64"/>
      <c r="DG37" s="64"/>
      <c r="DH37" s="64"/>
      <c r="DI37" s="64"/>
      <c r="DJ37" s="64"/>
      <c r="DK37" s="64"/>
      <c r="DL37" s="64"/>
      <c r="DM37" s="64"/>
      <c r="DN37" s="64"/>
      <c r="DO37" s="64"/>
      <c r="DP37" s="64"/>
      <c r="DQ37" s="64"/>
      <c r="DR37" s="64"/>
      <c r="DS37" s="64"/>
      <c r="DT37" s="64"/>
      <c r="DU37" s="64"/>
    </row>
    <row r="38" spans="1:125" s="58" customFormat="1" x14ac:dyDescent="0.3">
      <c r="A38" s="23">
        <v>1</v>
      </c>
      <c r="B38" s="30" t="s">
        <v>50</v>
      </c>
      <c r="C38" s="31"/>
      <c r="D38" s="25">
        <f t="shared" si="6"/>
        <v>4</v>
      </c>
      <c r="E38" s="23"/>
      <c r="F38" s="25">
        <f t="shared" si="7"/>
        <v>6</v>
      </c>
      <c r="G38" s="23"/>
      <c r="H38" s="23" t="s">
        <v>248</v>
      </c>
      <c r="I38" s="64"/>
      <c r="J38" s="23"/>
      <c r="K38" s="23"/>
      <c r="L38" s="27">
        <v>39500</v>
      </c>
      <c r="M38" s="23"/>
      <c r="N38" s="27">
        <v>43201</v>
      </c>
      <c r="O38" s="23"/>
      <c r="P38" s="27">
        <f t="shared" si="12"/>
        <v>3701</v>
      </c>
      <c r="Q38" s="23"/>
      <c r="R38" s="28">
        <f t="shared" si="13"/>
        <v>0.91433068678965768</v>
      </c>
      <c r="S38" s="23"/>
      <c r="T38" s="23"/>
      <c r="U38" s="23"/>
      <c r="V38" s="23"/>
      <c r="W38" s="23">
        <v>3</v>
      </c>
      <c r="X38" s="64"/>
      <c r="Y38" s="23">
        <v>5</v>
      </c>
      <c r="Z38" s="64"/>
      <c r="AA38" s="8">
        <f t="shared" si="10"/>
        <v>4</v>
      </c>
      <c r="AB38" s="8"/>
      <c r="AC38" s="8">
        <f t="shared" si="11"/>
        <v>6</v>
      </c>
      <c r="AD38" s="64"/>
      <c r="AE38" s="64"/>
      <c r="AF38" s="64"/>
      <c r="AG38" s="64"/>
      <c r="AH38" s="64"/>
      <c r="AI38" s="64"/>
      <c r="AJ38" s="64"/>
      <c r="AK38" s="64"/>
      <c r="AL38" s="64"/>
      <c r="AM38" s="64"/>
      <c r="AN38" s="64"/>
      <c r="AO38" s="64"/>
      <c r="AP38" s="64"/>
      <c r="AQ38" s="64"/>
      <c r="AR38" s="64"/>
      <c r="AS38" s="64"/>
      <c r="AT38" s="64"/>
      <c r="AU38" s="64"/>
      <c r="AV38" s="64"/>
      <c r="AW38" s="64"/>
      <c r="AX38" s="64"/>
      <c r="AY38" s="64"/>
      <c r="AZ38" s="64"/>
      <c r="BA38" s="64"/>
      <c r="BB38" s="64"/>
      <c r="BC38" s="64"/>
      <c r="BD38" s="64"/>
      <c r="BE38" s="64"/>
      <c r="BF38" s="64"/>
      <c r="BG38" s="64"/>
      <c r="BH38" s="64"/>
      <c r="BI38" s="64"/>
      <c r="BJ38" s="64"/>
      <c r="BK38" s="64"/>
      <c r="BL38" s="64"/>
      <c r="BM38" s="64"/>
      <c r="BN38" s="64"/>
      <c r="BO38" s="64"/>
      <c r="BP38" s="64"/>
      <c r="BQ38" s="64"/>
      <c r="BR38" s="64"/>
      <c r="BS38" s="64"/>
      <c r="BT38" s="64"/>
      <c r="BU38" s="64"/>
      <c r="BV38" s="64"/>
      <c r="BW38" s="64"/>
      <c r="BX38" s="64"/>
      <c r="BY38" s="64"/>
      <c r="BZ38" s="64"/>
      <c r="CA38" s="64"/>
      <c r="CB38" s="64"/>
      <c r="CC38" s="64"/>
      <c r="CD38" s="64"/>
      <c r="CE38" s="64"/>
      <c r="CF38" s="64"/>
      <c r="CG38" s="64"/>
      <c r="CH38" s="64"/>
      <c r="CI38" s="64"/>
      <c r="CJ38" s="64"/>
      <c r="CK38" s="64"/>
      <c r="CL38" s="64"/>
      <c r="CM38" s="64"/>
      <c r="CN38" s="64"/>
      <c r="CO38" s="64"/>
      <c r="CP38" s="64"/>
      <c r="CQ38" s="64"/>
      <c r="CR38" s="64"/>
      <c r="CS38" s="64"/>
      <c r="CT38" s="64"/>
      <c r="CU38" s="64"/>
      <c r="CV38" s="64"/>
      <c r="CW38" s="64"/>
      <c r="CX38" s="64"/>
      <c r="CY38" s="64"/>
      <c r="CZ38" s="64"/>
      <c r="DA38" s="64"/>
      <c r="DB38" s="64"/>
      <c r="DC38" s="64"/>
      <c r="DD38" s="64"/>
      <c r="DE38" s="64"/>
      <c r="DF38" s="64"/>
      <c r="DG38" s="64"/>
      <c r="DH38" s="64"/>
      <c r="DI38" s="64"/>
      <c r="DJ38" s="64"/>
      <c r="DK38" s="64"/>
      <c r="DL38" s="64"/>
      <c r="DM38" s="64"/>
      <c r="DN38" s="64"/>
      <c r="DO38" s="64"/>
      <c r="DP38" s="64"/>
      <c r="DQ38" s="64"/>
      <c r="DR38" s="64"/>
      <c r="DS38" s="64"/>
      <c r="DT38" s="64"/>
      <c r="DU38" s="64"/>
    </row>
    <row r="39" spans="1:125" s="58" customFormat="1" x14ac:dyDescent="0.3">
      <c r="A39" s="23">
        <v>1</v>
      </c>
      <c r="B39" s="30" t="s">
        <v>50</v>
      </c>
      <c r="C39" s="31"/>
      <c r="D39" s="25">
        <f t="shared" si="6"/>
        <v>25</v>
      </c>
      <c r="E39" s="23"/>
      <c r="F39" s="25">
        <f t="shared" si="7"/>
        <v>30</v>
      </c>
      <c r="G39" s="23"/>
      <c r="H39" s="23" t="s">
        <v>243</v>
      </c>
      <c r="I39" s="64"/>
      <c r="J39" s="23">
        <v>42</v>
      </c>
      <c r="K39" s="23"/>
      <c r="L39" s="27">
        <v>48600</v>
      </c>
      <c r="M39" s="23"/>
      <c r="N39" s="27">
        <v>62043</v>
      </c>
      <c r="O39" s="23"/>
      <c r="P39" s="27">
        <f t="shared" si="12"/>
        <v>13443</v>
      </c>
      <c r="Q39" s="23"/>
      <c r="R39" s="28">
        <f t="shared" si="13"/>
        <v>0.78332769208452202</v>
      </c>
      <c r="S39" s="23"/>
      <c r="T39" s="23"/>
      <c r="U39" s="23"/>
      <c r="V39" s="23"/>
      <c r="W39" s="23">
        <v>24</v>
      </c>
      <c r="X39" s="64"/>
      <c r="Y39" s="23">
        <v>29</v>
      </c>
      <c r="Z39" s="64"/>
      <c r="AA39" s="8">
        <f t="shared" si="10"/>
        <v>25</v>
      </c>
      <c r="AB39" s="8"/>
      <c r="AC39" s="8">
        <f t="shared" si="11"/>
        <v>30</v>
      </c>
      <c r="AD39" s="64"/>
      <c r="AE39" s="64"/>
      <c r="AF39" s="64"/>
      <c r="AG39" s="64"/>
      <c r="AH39" s="64"/>
      <c r="AI39" s="64"/>
      <c r="AJ39" s="64"/>
      <c r="AK39" s="64"/>
      <c r="AL39" s="64"/>
      <c r="AM39" s="64"/>
      <c r="AN39" s="64"/>
      <c r="AO39" s="64"/>
      <c r="AP39" s="64"/>
      <c r="AQ39" s="64"/>
      <c r="AR39" s="64"/>
      <c r="AS39" s="64"/>
      <c r="AT39" s="64"/>
      <c r="AU39" s="64"/>
      <c r="AV39" s="64"/>
      <c r="AW39" s="64"/>
      <c r="AX39" s="64"/>
      <c r="AY39" s="64"/>
      <c r="AZ39" s="64"/>
      <c r="BA39" s="64"/>
      <c r="BB39" s="64"/>
      <c r="BC39" s="64"/>
      <c r="BD39" s="64"/>
      <c r="BE39" s="64"/>
      <c r="BF39" s="64"/>
      <c r="BG39" s="64"/>
      <c r="BH39" s="64"/>
      <c r="BI39" s="64"/>
      <c r="BJ39" s="64"/>
      <c r="BK39" s="64"/>
      <c r="BL39" s="64"/>
      <c r="BM39" s="64"/>
      <c r="BN39" s="64"/>
      <c r="BO39" s="64"/>
      <c r="BP39" s="64"/>
      <c r="BQ39" s="64"/>
      <c r="BR39" s="64"/>
      <c r="BS39" s="64"/>
      <c r="BT39" s="64"/>
      <c r="BU39" s="64"/>
      <c r="BV39" s="64"/>
      <c r="BW39" s="64"/>
      <c r="BX39" s="64"/>
      <c r="BY39" s="64"/>
      <c r="BZ39" s="64"/>
      <c r="CA39" s="64"/>
      <c r="CB39" s="64"/>
      <c r="CC39" s="64"/>
      <c r="CD39" s="64"/>
      <c r="CE39" s="64"/>
      <c r="CF39" s="64"/>
      <c r="CG39" s="64"/>
      <c r="CH39" s="64"/>
      <c r="CI39" s="64"/>
      <c r="CJ39" s="64"/>
      <c r="CK39" s="64"/>
      <c r="CL39" s="64"/>
      <c r="CM39" s="64"/>
      <c r="CN39" s="64"/>
      <c r="CO39" s="64"/>
      <c r="CP39" s="64"/>
      <c r="CQ39" s="64"/>
      <c r="CR39" s="64"/>
      <c r="CS39" s="64"/>
      <c r="CT39" s="64"/>
      <c r="CU39" s="64"/>
      <c r="CV39" s="64"/>
      <c r="CW39" s="64"/>
      <c r="CX39" s="64"/>
      <c r="CY39" s="64"/>
      <c r="CZ39" s="64"/>
      <c r="DA39" s="64"/>
      <c r="DB39" s="64"/>
      <c r="DC39" s="64"/>
      <c r="DD39" s="64"/>
      <c r="DE39" s="64"/>
      <c r="DF39" s="64"/>
      <c r="DG39" s="64"/>
      <c r="DH39" s="64"/>
      <c r="DI39" s="64"/>
      <c r="DJ39" s="64"/>
      <c r="DK39" s="64"/>
      <c r="DL39" s="64"/>
      <c r="DM39" s="64"/>
      <c r="DN39" s="64"/>
      <c r="DO39" s="64"/>
      <c r="DP39" s="64"/>
      <c r="DQ39" s="64"/>
      <c r="DR39" s="64"/>
      <c r="DS39" s="64"/>
      <c r="DT39" s="64"/>
      <c r="DU39" s="64"/>
    </row>
    <row r="40" spans="1:125" s="58" customFormat="1" x14ac:dyDescent="0.3">
      <c r="A40" s="23">
        <v>1</v>
      </c>
      <c r="B40" s="30" t="s">
        <v>50</v>
      </c>
      <c r="C40" s="31"/>
      <c r="D40" s="25">
        <f t="shared" si="6"/>
        <v>1</v>
      </c>
      <c r="E40" s="23"/>
      <c r="F40" s="25">
        <f t="shared" si="7"/>
        <v>8</v>
      </c>
      <c r="G40" s="23"/>
      <c r="H40" s="23" t="s">
        <v>242</v>
      </c>
      <c r="I40" s="64"/>
      <c r="J40" s="23"/>
      <c r="K40" s="23"/>
      <c r="L40" s="27">
        <f>17500+17500</f>
        <v>35000</v>
      </c>
      <c r="M40" s="23"/>
      <c r="N40" s="27">
        <v>39598</v>
      </c>
      <c r="O40" s="23"/>
      <c r="P40" s="27">
        <f t="shared" ref="P40" si="14">N40-L40</f>
        <v>4598</v>
      </c>
      <c r="Q40" s="23"/>
      <c r="R40" s="28">
        <f t="shared" ref="R40" si="15">L40/N40</f>
        <v>0.88388302439517152</v>
      </c>
      <c r="S40" s="23"/>
      <c r="T40" s="23"/>
      <c r="U40" s="23"/>
      <c r="V40" s="23"/>
      <c r="W40" s="23">
        <v>0</v>
      </c>
      <c r="X40" s="64"/>
      <c r="Y40" s="23">
        <v>7</v>
      </c>
      <c r="Z40" s="64"/>
      <c r="AA40" s="8">
        <f t="shared" si="10"/>
        <v>1</v>
      </c>
      <c r="AB40" s="8"/>
      <c r="AC40" s="8">
        <f t="shared" si="11"/>
        <v>8</v>
      </c>
      <c r="AD40" s="64"/>
      <c r="AE40" s="64"/>
      <c r="AF40" s="64"/>
      <c r="AG40" s="64"/>
      <c r="AH40" s="64"/>
      <c r="AI40" s="64"/>
      <c r="AJ40" s="64"/>
      <c r="AK40" s="64"/>
      <c r="AL40" s="64"/>
      <c r="AM40" s="64"/>
      <c r="AN40" s="64"/>
      <c r="AO40" s="64"/>
      <c r="AP40" s="64"/>
      <c r="AQ40" s="64"/>
      <c r="AR40" s="64"/>
      <c r="AS40" s="64"/>
      <c r="AT40" s="64"/>
      <c r="AU40" s="64"/>
      <c r="AV40" s="64"/>
      <c r="AW40" s="64"/>
      <c r="AX40" s="64"/>
      <c r="AY40" s="64"/>
      <c r="AZ40" s="64"/>
      <c r="BA40" s="64"/>
      <c r="BB40" s="64"/>
      <c r="BC40" s="64"/>
      <c r="BD40" s="64"/>
      <c r="BE40" s="64"/>
      <c r="BF40" s="64"/>
      <c r="BG40" s="64"/>
      <c r="BH40" s="64"/>
      <c r="BI40" s="64"/>
      <c r="BJ40" s="64"/>
      <c r="BK40" s="64"/>
      <c r="BL40" s="64"/>
      <c r="BM40" s="64"/>
      <c r="BN40" s="64"/>
      <c r="BO40" s="64"/>
      <c r="BP40" s="64"/>
      <c r="BQ40" s="64"/>
      <c r="BR40" s="64"/>
      <c r="BS40" s="64"/>
      <c r="BT40" s="64"/>
      <c r="BU40" s="64"/>
      <c r="BV40" s="64"/>
      <c r="BW40" s="64"/>
      <c r="BX40" s="64"/>
      <c r="BY40" s="64"/>
      <c r="BZ40" s="64"/>
      <c r="CA40" s="64"/>
      <c r="CB40" s="64"/>
      <c r="CC40" s="64"/>
      <c r="CD40" s="64"/>
      <c r="CE40" s="64"/>
      <c r="CF40" s="64"/>
      <c r="CG40" s="64"/>
      <c r="CH40" s="64"/>
      <c r="CI40" s="64"/>
      <c r="CJ40" s="64"/>
      <c r="CK40" s="64"/>
      <c r="CL40" s="64"/>
      <c r="CM40" s="64"/>
      <c r="CN40" s="64"/>
      <c r="CO40" s="64"/>
      <c r="CP40" s="64"/>
      <c r="CQ40" s="64"/>
      <c r="CR40" s="64"/>
      <c r="CS40" s="64"/>
      <c r="CT40" s="64"/>
      <c r="CU40" s="64"/>
      <c r="CV40" s="64"/>
      <c r="CW40" s="64"/>
      <c r="CX40" s="64"/>
      <c r="CY40" s="64"/>
      <c r="CZ40" s="64"/>
      <c r="DA40" s="64"/>
      <c r="DB40" s="64"/>
      <c r="DC40" s="64"/>
      <c r="DD40" s="64"/>
      <c r="DE40" s="64"/>
      <c r="DF40" s="64"/>
      <c r="DG40" s="64"/>
      <c r="DH40" s="64"/>
      <c r="DI40" s="64"/>
      <c r="DJ40" s="64"/>
      <c r="DK40" s="64"/>
      <c r="DL40" s="64"/>
      <c r="DM40" s="64"/>
      <c r="DN40" s="64"/>
      <c r="DO40" s="64"/>
      <c r="DP40" s="64"/>
      <c r="DQ40" s="64"/>
      <c r="DR40" s="64"/>
      <c r="DS40" s="64"/>
      <c r="DT40" s="64"/>
      <c r="DU40" s="64"/>
    </row>
    <row r="41" spans="1:125" s="58" customFormat="1" x14ac:dyDescent="0.3">
      <c r="A41" s="23">
        <v>1</v>
      </c>
      <c r="B41" s="30" t="s">
        <v>50</v>
      </c>
      <c r="C41" s="31"/>
      <c r="D41" s="25">
        <f t="shared" si="6"/>
        <v>9</v>
      </c>
      <c r="E41" s="23"/>
      <c r="F41" s="25">
        <f t="shared" si="7"/>
        <v>10</v>
      </c>
      <c r="G41" s="23"/>
      <c r="H41" s="23" t="s">
        <v>248</v>
      </c>
      <c r="I41" s="64"/>
      <c r="J41" s="23">
        <v>0</v>
      </c>
      <c r="K41" s="23"/>
      <c r="L41" s="27">
        <v>35000</v>
      </c>
      <c r="M41" s="23"/>
      <c r="N41" s="27">
        <v>48205</v>
      </c>
      <c r="O41" s="23"/>
      <c r="P41" s="27">
        <f t="shared" si="12"/>
        <v>13205</v>
      </c>
      <c r="Q41" s="23"/>
      <c r="R41" s="33">
        <f t="shared" si="13"/>
        <v>0.72606576081319363</v>
      </c>
      <c r="S41" s="23"/>
      <c r="T41" s="23"/>
      <c r="U41" s="23"/>
      <c r="V41" s="23"/>
      <c r="W41" s="23">
        <v>8</v>
      </c>
      <c r="X41" s="64"/>
      <c r="Y41" s="23">
        <v>9</v>
      </c>
      <c r="Z41" s="64"/>
      <c r="AA41" s="8">
        <f t="shared" si="10"/>
        <v>9</v>
      </c>
      <c r="AB41" s="8"/>
      <c r="AC41" s="8">
        <f t="shared" si="11"/>
        <v>10</v>
      </c>
      <c r="AD41" s="64"/>
      <c r="AE41" s="64"/>
      <c r="AF41" s="64"/>
      <c r="AG41" s="64"/>
      <c r="AH41" s="64"/>
      <c r="AI41" s="64"/>
      <c r="AJ41" s="64"/>
      <c r="AK41" s="64"/>
      <c r="AL41" s="64"/>
      <c r="AM41" s="64"/>
      <c r="AN41" s="64"/>
      <c r="AO41" s="64"/>
      <c r="AP41" s="64"/>
      <c r="AQ41" s="64"/>
      <c r="AR41" s="64"/>
      <c r="AS41" s="64"/>
      <c r="AT41" s="64"/>
      <c r="AU41" s="64"/>
      <c r="AV41" s="64"/>
      <c r="AW41" s="64"/>
      <c r="AX41" s="64"/>
      <c r="AY41" s="64"/>
      <c r="AZ41" s="64"/>
      <c r="BA41" s="64"/>
      <c r="BB41" s="64"/>
      <c r="BC41" s="64"/>
      <c r="BD41" s="64"/>
      <c r="BE41" s="64"/>
      <c r="BF41" s="64"/>
      <c r="BG41" s="64"/>
      <c r="BH41" s="64"/>
      <c r="BI41" s="64"/>
      <c r="BJ41" s="64"/>
      <c r="BK41" s="64"/>
      <c r="BL41" s="64"/>
      <c r="BM41" s="64"/>
      <c r="BN41" s="64"/>
      <c r="BO41" s="64"/>
      <c r="BP41" s="64"/>
      <c r="BQ41" s="64"/>
      <c r="BR41" s="64"/>
      <c r="BS41" s="64"/>
      <c r="BT41" s="64"/>
      <c r="BU41" s="64"/>
      <c r="BV41" s="64"/>
      <c r="BW41" s="64"/>
      <c r="BX41" s="64"/>
      <c r="BY41" s="64"/>
      <c r="BZ41" s="64"/>
      <c r="CA41" s="64"/>
      <c r="CB41" s="64"/>
      <c r="CC41" s="64"/>
      <c r="CD41" s="64"/>
      <c r="CE41" s="64"/>
      <c r="CF41" s="64"/>
      <c r="CG41" s="64"/>
      <c r="CH41" s="64"/>
      <c r="CI41" s="64"/>
      <c r="CJ41" s="64"/>
      <c r="CK41" s="64"/>
      <c r="CL41" s="64"/>
      <c r="CM41" s="64"/>
      <c r="CN41" s="64"/>
      <c r="CO41" s="64"/>
      <c r="CP41" s="64"/>
      <c r="CQ41" s="64"/>
      <c r="CR41" s="64"/>
      <c r="CS41" s="64"/>
      <c r="CT41" s="64"/>
      <c r="CU41" s="64"/>
      <c r="CV41" s="64"/>
      <c r="CW41" s="64"/>
      <c r="CX41" s="64"/>
      <c r="CY41" s="64"/>
      <c r="CZ41" s="64"/>
      <c r="DA41" s="64"/>
      <c r="DB41" s="64"/>
      <c r="DC41" s="64"/>
      <c r="DD41" s="64"/>
      <c r="DE41" s="64"/>
      <c r="DF41" s="64"/>
      <c r="DG41" s="64"/>
      <c r="DH41" s="64"/>
      <c r="DI41" s="64"/>
      <c r="DJ41" s="64"/>
      <c r="DK41" s="64"/>
      <c r="DL41" s="64"/>
      <c r="DM41" s="64"/>
      <c r="DN41" s="64"/>
      <c r="DO41" s="64"/>
      <c r="DP41" s="64"/>
      <c r="DQ41" s="64"/>
      <c r="DR41" s="64"/>
      <c r="DS41" s="64"/>
      <c r="DT41" s="64"/>
      <c r="DU41" s="64"/>
    </row>
    <row r="42" spans="1:125" s="58" customFormat="1" x14ac:dyDescent="0.3">
      <c r="A42" s="23">
        <v>1</v>
      </c>
      <c r="B42" s="30" t="s">
        <v>50</v>
      </c>
      <c r="C42" s="31"/>
      <c r="D42" s="25">
        <f t="shared" si="6"/>
        <v>7</v>
      </c>
      <c r="E42" s="23"/>
      <c r="F42" s="25">
        <f t="shared" si="7"/>
        <v>21</v>
      </c>
      <c r="G42" s="23"/>
      <c r="H42" s="23" t="s">
        <v>244</v>
      </c>
      <c r="I42" s="64"/>
      <c r="J42" s="23">
        <v>45</v>
      </c>
      <c r="K42" s="23"/>
      <c r="L42" s="27">
        <v>51100</v>
      </c>
      <c r="M42" s="23"/>
      <c r="N42" s="27">
        <v>60321</v>
      </c>
      <c r="O42" s="23"/>
      <c r="P42" s="27">
        <f t="shared" si="12"/>
        <v>9221</v>
      </c>
      <c r="Q42" s="23"/>
      <c r="R42" s="28">
        <f t="shared" si="13"/>
        <v>0.8471344971071435</v>
      </c>
      <c r="S42" s="23"/>
      <c r="T42" s="23"/>
      <c r="U42" s="23"/>
      <c r="V42" s="23"/>
      <c r="W42" s="23">
        <v>6</v>
      </c>
      <c r="X42" s="64"/>
      <c r="Y42" s="23">
        <v>20</v>
      </c>
      <c r="Z42" s="64"/>
      <c r="AA42" s="8">
        <f t="shared" si="10"/>
        <v>7</v>
      </c>
      <c r="AB42" s="8"/>
      <c r="AC42" s="8">
        <f t="shared" si="11"/>
        <v>21</v>
      </c>
      <c r="AD42" s="64"/>
      <c r="AE42" s="64"/>
      <c r="AF42" s="64"/>
      <c r="AG42" s="64"/>
      <c r="AH42" s="64"/>
      <c r="AI42" s="64"/>
      <c r="AJ42" s="64"/>
      <c r="AK42" s="64"/>
      <c r="AL42" s="64"/>
      <c r="AM42" s="64"/>
      <c r="AN42" s="64"/>
      <c r="AO42" s="64"/>
      <c r="AP42" s="64"/>
      <c r="AQ42" s="64"/>
      <c r="AR42" s="64"/>
      <c r="AS42" s="64"/>
      <c r="AT42" s="64"/>
      <c r="AU42" s="64"/>
      <c r="AV42" s="64"/>
      <c r="AW42" s="64"/>
      <c r="AX42" s="64"/>
      <c r="AY42" s="64"/>
      <c r="AZ42" s="64"/>
      <c r="BA42" s="64"/>
      <c r="BB42" s="64"/>
      <c r="BC42" s="64"/>
      <c r="BD42" s="64"/>
      <c r="BE42" s="64"/>
      <c r="BF42" s="64"/>
      <c r="BG42" s="64"/>
      <c r="BH42" s="64"/>
      <c r="BI42" s="64"/>
      <c r="BJ42" s="64"/>
      <c r="BK42" s="64"/>
      <c r="BL42" s="64"/>
      <c r="BM42" s="64"/>
      <c r="BN42" s="64"/>
      <c r="BO42" s="64"/>
      <c r="BP42" s="64"/>
      <c r="BQ42" s="64"/>
      <c r="BR42" s="64"/>
      <c r="BS42" s="64"/>
      <c r="BT42" s="64"/>
      <c r="BU42" s="64"/>
      <c r="BV42" s="64"/>
      <c r="BW42" s="64"/>
      <c r="BX42" s="64"/>
      <c r="BY42" s="64"/>
      <c r="BZ42" s="64"/>
      <c r="CA42" s="64"/>
      <c r="CB42" s="64"/>
      <c r="CC42" s="64"/>
      <c r="CD42" s="64"/>
      <c r="CE42" s="64"/>
      <c r="CF42" s="64"/>
      <c r="CG42" s="64"/>
      <c r="CH42" s="64"/>
      <c r="CI42" s="64"/>
      <c r="CJ42" s="64"/>
      <c r="CK42" s="64"/>
      <c r="CL42" s="64"/>
      <c r="CM42" s="64"/>
      <c r="CN42" s="64"/>
      <c r="CO42" s="64"/>
      <c r="CP42" s="64"/>
      <c r="CQ42" s="64"/>
      <c r="CR42" s="64"/>
      <c r="CS42" s="64"/>
      <c r="CT42" s="64"/>
      <c r="CU42" s="64"/>
      <c r="CV42" s="64"/>
      <c r="CW42" s="64"/>
      <c r="CX42" s="64"/>
      <c r="CY42" s="64"/>
      <c r="CZ42" s="64"/>
      <c r="DA42" s="64"/>
      <c r="DB42" s="64"/>
      <c r="DC42" s="64"/>
      <c r="DD42" s="64"/>
      <c r="DE42" s="64"/>
      <c r="DF42" s="64"/>
      <c r="DG42" s="64"/>
      <c r="DH42" s="64"/>
      <c r="DI42" s="64"/>
      <c r="DJ42" s="64"/>
      <c r="DK42" s="64"/>
      <c r="DL42" s="64"/>
      <c r="DM42" s="64"/>
      <c r="DN42" s="64"/>
      <c r="DO42" s="64"/>
      <c r="DP42" s="64"/>
      <c r="DQ42" s="64"/>
      <c r="DR42" s="64"/>
      <c r="DS42" s="64"/>
      <c r="DT42" s="64"/>
      <c r="DU42" s="64"/>
    </row>
    <row r="43" spans="1:125" s="58" customFormat="1" x14ac:dyDescent="0.3">
      <c r="A43" s="23">
        <v>1</v>
      </c>
      <c r="B43" s="30" t="s">
        <v>50</v>
      </c>
      <c r="C43" s="31"/>
      <c r="D43" s="25">
        <f t="shared" si="6"/>
        <v>7</v>
      </c>
      <c r="E43" s="23"/>
      <c r="F43" s="25">
        <f t="shared" si="7"/>
        <v>12</v>
      </c>
      <c r="G43" s="23"/>
      <c r="H43" s="23" t="s">
        <v>244</v>
      </c>
      <c r="I43" s="64"/>
      <c r="J43" s="23">
        <v>0</v>
      </c>
      <c r="K43" s="23"/>
      <c r="L43" s="27">
        <v>44250</v>
      </c>
      <c r="M43" s="23"/>
      <c r="N43" s="27">
        <v>49206</v>
      </c>
      <c r="O43" s="23"/>
      <c r="P43" s="27">
        <f t="shared" si="12"/>
        <v>4956</v>
      </c>
      <c r="Q43" s="23"/>
      <c r="R43" s="28">
        <f t="shared" si="13"/>
        <v>0.89928057553956831</v>
      </c>
      <c r="S43" s="23"/>
      <c r="T43" s="23"/>
      <c r="U43" s="23"/>
      <c r="V43" s="23"/>
      <c r="W43" s="23">
        <v>6</v>
      </c>
      <c r="X43" s="64"/>
      <c r="Y43" s="23">
        <v>11</v>
      </c>
      <c r="Z43" s="64"/>
      <c r="AA43" s="8">
        <f t="shared" si="10"/>
        <v>7</v>
      </c>
      <c r="AB43" s="8"/>
      <c r="AC43" s="8">
        <f t="shared" si="11"/>
        <v>12</v>
      </c>
      <c r="AD43" s="64"/>
      <c r="AE43" s="64"/>
      <c r="AF43" s="64"/>
      <c r="AG43" s="64"/>
      <c r="AH43" s="64"/>
      <c r="AI43" s="64"/>
      <c r="AJ43" s="64"/>
      <c r="AK43" s="64"/>
      <c r="AL43" s="64"/>
      <c r="AM43" s="64"/>
      <c r="AN43" s="64"/>
      <c r="AO43" s="64"/>
      <c r="AP43" s="64"/>
      <c r="AQ43" s="64"/>
      <c r="AR43" s="64"/>
      <c r="AS43" s="64"/>
      <c r="AT43" s="64"/>
      <c r="AU43" s="64"/>
      <c r="AV43" s="64"/>
      <c r="AW43" s="64"/>
      <c r="AX43" s="64"/>
      <c r="AY43" s="64"/>
      <c r="AZ43" s="64"/>
      <c r="BA43" s="64"/>
      <c r="BB43" s="64"/>
      <c r="BC43" s="64"/>
      <c r="BD43" s="64"/>
      <c r="BE43" s="64"/>
      <c r="BF43" s="64"/>
      <c r="BG43" s="64"/>
      <c r="BH43" s="64"/>
      <c r="BI43" s="64"/>
      <c r="BJ43" s="64"/>
      <c r="BK43" s="64"/>
      <c r="BL43" s="64"/>
      <c r="BM43" s="64"/>
      <c r="BN43" s="64"/>
      <c r="BO43" s="64"/>
      <c r="BP43" s="64"/>
      <c r="BQ43" s="64"/>
      <c r="BR43" s="64"/>
      <c r="BS43" s="64"/>
      <c r="BT43" s="64"/>
      <c r="BU43" s="64"/>
      <c r="BV43" s="64"/>
      <c r="BW43" s="64"/>
      <c r="BX43" s="64"/>
      <c r="BY43" s="64"/>
      <c r="BZ43" s="64"/>
      <c r="CA43" s="64"/>
      <c r="CB43" s="64"/>
      <c r="CC43" s="64"/>
      <c r="CD43" s="64"/>
      <c r="CE43" s="64"/>
      <c r="CF43" s="64"/>
      <c r="CG43" s="64"/>
      <c r="CH43" s="64"/>
      <c r="CI43" s="64"/>
      <c r="CJ43" s="64"/>
      <c r="CK43" s="64"/>
      <c r="CL43" s="64"/>
      <c r="CM43" s="64"/>
      <c r="CN43" s="64"/>
      <c r="CO43" s="64"/>
      <c r="CP43" s="64"/>
      <c r="CQ43" s="64"/>
      <c r="CR43" s="64"/>
      <c r="CS43" s="64"/>
      <c r="CT43" s="64"/>
      <c r="CU43" s="64"/>
      <c r="CV43" s="64"/>
      <c r="CW43" s="64"/>
      <c r="CX43" s="64"/>
      <c r="CY43" s="64"/>
      <c r="CZ43" s="64"/>
      <c r="DA43" s="64"/>
      <c r="DB43" s="64"/>
      <c r="DC43" s="64"/>
      <c r="DD43" s="64"/>
      <c r="DE43" s="64"/>
      <c r="DF43" s="64"/>
      <c r="DG43" s="64"/>
      <c r="DH43" s="64"/>
      <c r="DI43" s="64"/>
      <c r="DJ43" s="64"/>
      <c r="DK43" s="64"/>
      <c r="DL43" s="64"/>
      <c r="DM43" s="64"/>
      <c r="DN43" s="64"/>
      <c r="DO43" s="64"/>
      <c r="DP43" s="64"/>
      <c r="DQ43" s="64"/>
      <c r="DR43" s="64"/>
      <c r="DS43" s="64"/>
      <c r="DT43" s="64"/>
      <c r="DU43" s="64"/>
    </row>
    <row r="44" spans="1:125" s="58" customFormat="1" x14ac:dyDescent="0.3">
      <c r="A44" s="23">
        <v>1</v>
      </c>
      <c r="B44" s="30" t="s">
        <v>50</v>
      </c>
      <c r="C44" s="31"/>
      <c r="D44" s="25">
        <f t="shared" si="6"/>
        <v>34</v>
      </c>
      <c r="E44" s="23"/>
      <c r="F44" s="25">
        <f t="shared" si="7"/>
        <v>40</v>
      </c>
      <c r="G44" s="23"/>
      <c r="H44" s="23" t="s">
        <v>243</v>
      </c>
      <c r="I44" s="64"/>
      <c r="J44" s="23" t="s">
        <v>249</v>
      </c>
      <c r="K44" s="23"/>
      <c r="L44" s="27">
        <v>53000</v>
      </c>
      <c r="M44" s="23"/>
      <c r="N44" s="27">
        <v>58537</v>
      </c>
      <c r="O44" s="23"/>
      <c r="P44" s="27">
        <f t="shared" si="12"/>
        <v>5537</v>
      </c>
      <c r="Q44" s="23"/>
      <c r="R44" s="28">
        <f t="shared" si="13"/>
        <v>0.9054102533440388</v>
      </c>
      <c r="S44" s="23"/>
      <c r="T44" s="23"/>
      <c r="U44" s="23"/>
      <c r="V44" s="23"/>
      <c r="W44" s="23">
        <v>33</v>
      </c>
      <c r="X44" s="64"/>
      <c r="Y44" s="23">
        <v>39</v>
      </c>
      <c r="Z44" s="64"/>
      <c r="AA44" s="8">
        <f t="shared" si="10"/>
        <v>34</v>
      </c>
      <c r="AB44" s="8"/>
      <c r="AC44" s="8">
        <f t="shared" si="11"/>
        <v>40</v>
      </c>
      <c r="AD44" s="64"/>
      <c r="AE44" s="64"/>
      <c r="AF44" s="64"/>
      <c r="AG44" s="64"/>
      <c r="AH44" s="64"/>
      <c r="AI44" s="64"/>
      <c r="AJ44" s="64"/>
      <c r="AK44" s="64"/>
      <c r="AL44" s="64"/>
      <c r="AM44" s="64"/>
      <c r="AN44" s="64"/>
      <c r="AO44" s="64"/>
      <c r="AP44" s="64"/>
      <c r="AQ44" s="64"/>
      <c r="AR44" s="64"/>
      <c r="AS44" s="64"/>
      <c r="AT44" s="64"/>
      <c r="AU44" s="64"/>
      <c r="AV44" s="64"/>
      <c r="AW44" s="64"/>
      <c r="AX44" s="64"/>
      <c r="AY44" s="64"/>
      <c r="AZ44" s="64"/>
      <c r="BA44" s="64"/>
      <c r="BB44" s="64"/>
      <c r="BC44" s="64"/>
      <c r="BD44" s="64"/>
      <c r="BE44" s="64"/>
      <c r="BF44" s="64"/>
      <c r="BG44" s="64"/>
      <c r="BH44" s="64"/>
      <c r="BI44" s="64"/>
      <c r="BJ44" s="64"/>
      <c r="BK44" s="64"/>
      <c r="BL44" s="64"/>
      <c r="BM44" s="64"/>
      <c r="BN44" s="64"/>
      <c r="BO44" s="64"/>
      <c r="BP44" s="64"/>
      <c r="BQ44" s="64"/>
      <c r="BR44" s="64"/>
      <c r="BS44" s="64"/>
      <c r="BT44" s="64"/>
      <c r="BU44" s="64"/>
      <c r="BV44" s="64"/>
      <c r="BW44" s="64"/>
      <c r="BX44" s="64"/>
      <c r="BY44" s="64"/>
      <c r="BZ44" s="64"/>
      <c r="CA44" s="64"/>
      <c r="CB44" s="64"/>
      <c r="CC44" s="64"/>
      <c r="CD44" s="64"/>
      <c r="CE44" s="64"/>
      <c r="CF44" s="64"/>
      <c r="CG44" s="64"/>
      <c r="CH44" s="64"/>
      <c r="CI44" s="64"/>
      <c r="CJ44" s="64"/>
      <c r="CK44" s="64"/>
      <c r="CL44" s="64"/>
      <c r="CM44" s="64"/>
      <c r="CN44" s="64"/>
      <c r="CO44" s="64"/>
      <c r="CP44" s="64"/>
      <c r="CQ44" s="64"/>
      <c r="CR44" s="64"/>
      <c r="CS44" s="64"/>
      <c r="CT44" s="64"/>
      <c r="CU44" s="64"/>
      <c r="CV44" s="64"/>
      <c r="CW44" s="64"/>
      <c r="CX44" s="64"/>
      <c r="CY44" s="64"/>
      <c r="CZ44" s="64"/>
      <c r="DA44" s="64"/>
      <c r="DB44" s="64"/>
      <c r="DC44" s="64"/>
      <c r="DD44" s="64"/>
      <c r="DE44" s="64"/>
      <c r="DF44" s="64"/>
      <c r="DG44" s="64"/>
      <c r="DH44" s="64"/>
      <c r="DI44" s="64"/>
      <c r="DJ44" s="64"/>
      <c r="DK44" s="64"/>
      <c r="DL44" s="64"/>
      <c r="DM44" s="64"/>
      <c r="DN44" s="64"/>
      <c r="DO44" s="64"/>
      <c r="DP44" s="64"/>
      <c r="DQ44" s="64"/>
      <c r="DR44" s="64"/>
      <c r="DS44" s="64"/>
      <c r="DT44" s="64"/>
      <c r="DU44" s="64"/>
    </row>
    <row r="45" spans="1:125" s="58" customFormat="1" x14ac:dyDescent="0.3">
      <c r="A45" s="23"/>
      <c r="B45" s="24"/>
      <c r="C45" s="31"/>
      <c r="D45" s="25"/>
      <c r="E45" s="23"/>
      <c r="F45" s="25"/>
      <c r="G45" s="23"/>
      <c r="H45" s="23"/>
      <c r="I45" s="64"/>
      <c r="J45" s="64"/>
      <c r="K45" s="23"/>
      <c r="L45" s="27"/>
      <c r="M45" s="23"/>
      <c r="N45" s="27"/>
      <c r="O45" s="23"/>
      <c r="P45" s="27"/>
      <c r="Q45" s="23"/>
      <c r="R45" s="28"/>
      <c r="S45" s="23"/>
      <c r="T45" s="23"/>
      <c r="U45" s="23"/>
      <c r="V45" s="23"/>
      <c r="W45" s="23"/>
      <c r="X45" s="64"/>
      <c r="Y45" s="64"/>
      <c r="Z45" s="64"/>
      <c r="AA45" s="8"/>
      <c r="AB45" s="8"/>
      <c r="AC45" s="8"/>
      <c r="AD45" s="64"/>
      <c r="AE45" s="64"/>
      <c r="AF45" s="64"/>
      <c r="AG45" s="64"/>
      <c r="AH45" s="64"/>
      <c r="AI45" s="64"/>
      <c r="AJ45" s="64"/>
      <c r="AK45" s="64"/>
      <c r="AL45" s="64"/>
      <c r="AM45" s="64"/>
      <c r="AN45" s="64"/>
      <c r="AO45" s="64"/>
      <c r="AP45" s="64"/>
      <c r="AQ45" s="64"/>
      <c r="AR45" s="64"/>
      <c r="AS45" s="64"/>
      <c r="AT45" s="64"/>
      <c r="AU45" s="64"/>
      <c r="AV45" s="64"/>
      <c r="AW45" s="64"/>
      <c r="AX45" s="64"/>
      <c r="AY45" s="64"/>
      <c r="AZ45" s="64"/>
      <c r="BA45" s="64"/>
      <c r="BB45" s="64"/>
      <c r="BC45" s="64"/>
      <c r="BD45" s="64"/>
      <c r="BE45" s="64"/>
      <c r="BF45" s="64"/>
      <c r="BG45" s="64"/>
      <c r="BH45" s="64"/>
      <c r="BI45" s="64"/>
      <c r="BJ45" s="64"/>
      <c r="BK45" s="64"/>
      <c r="BL45" s="64"/>
      <c r="BM45" s="64"/>
      <c r="BN45" s="64"/>
      <c r="BO45" s="64"/>
      <c r="BP45" s="64"/>
      <c r="BQ45" s="64"/>
      <c r="BR45" s="64"/>
      <c r="BS45" s="64"/>
      <c r="BT45" s="64"/>
      <c r="BU45" s="64"/>
      <c r="BV45" s="64"/>
      <c r="BW45" s="64"/>
      <c r="BX45" s="64"/>
      <c r="BY45" s="64"/>
      <c r="BZ45" s="64"/>
      <c r="CA45" s="64"/>
      <c r="CB45" s="64"/>
      <c r="CC45" s="64"/>
      <c r="CD45" s="64"/>
      <c r="CE45" s="64"/>
      <c r="CF45" s="64"/>
      <c r="CG45" s="64"/>
      <c r="CH45" s="64"/>
      <c r="CI45" s="64"/>
      <c r="CJ45" s="64"/>
      <c r="CK45" s="64"/>
      <c r="CL45" s="64"/>
      <c r="CM45" s="64"/>
      <c r="CN45" s="64"/>
      <c r="CO45" s="64"/>
      <c r="CP45" s="64"/>
      <c r="CQ45" s="64"/>
      <c r="CR45" s="64"/>
      <c r="CS45" s="64"/>
      <c r="CT45" s="64"/>
      <c r="CU45" s="64"/>
      <c r="CV45" s="64"/>
      <c r="CW45" s="64"/>
      <c r="CX45" s="64"/>
      <c r="CY45" s="64"/>
      <c r="CZ45" s="64"/>
      <c r="DA45" s="64"/>
      <c r="DB45" s="64"/>
      <c r="DC45" s="64"/>
      <c r="DD45" s="64"/>
      <c r="DE45" s="64"/>
      <c r="DF45" s="64"/>
      <c r="DG45" s="64"/>
      <c r="DH45" s="64"/>
      <c r="DI45" s="64"/>
      <c r="DJ45" s="64"/>
      <c r="DK45" s="64"/>
      <c r="DL45" s="64"/>
      <c r="DM45" s="64"/>
      <c r="DN45" s="64"/>
      <c r="DO45" s="64"/>
      <c r="DP45" s="64"/>
      <c r="DQ45" s="64"/>
      <c r="DR45" s="64"/>
      <c r="DS45" s="64"/>
      <c r="DT45" s="64"/>
      <c r="DU45" s="64"/>
    </row>
    <row r="46" spans="1:125" s="58" customFormat="1" x14ac:dyDescent="0.3">
      <c r="A46" s="20" t="s">
        <v>48</v>
      </c>
      <c r="B46" s="24"/>
      <c r="C46" s="31"/>
      <c r="D46" s="25"/>
      <c r="E46" s="23"/>
      <c r="F46" s="25"/>
      <c r="G46" s="23"/>
      <c r="H46" s="23"/>
      <c r="I46" s="64"/>
      <c r="J46" s="64"/>
      <c r="K46" s="23"/>
      <c r="L46" s="27"/>
      <c r="M46" s="23"/>
      <c r="N46" s="27"/>
      <c r="O46" s="23"/>
      <c r="P46" s="27"/>
      <c r="Q46" s="23"/>
      <c r="R46" s="28"/>
      <c r="S46" s="23"/>
      <c r="T46" s="23"/>
      <c r="U46" s="23"/>
      <c r="V46" s="23"/>
      <c r="W46" s="23"/>
      <c r="X46" s="64"/>
      <c r="Y46" s="64"/>
      <c r="Z46" s="64"/>
      <c r="AA46" s="8"/>
      <c r="AB46" s="8"/>
      <c r="AC46" s="8"/>
      <c r="AD46" s="64"/>
      <c r="AE46" s="64"/>
      <c r="AF46" s="64"/>
      <c r="AG46" s="64"/>
      <c r="AH46" s="64"/>
      <c r="AI46" s="64"/>
      <c r="AJ46" s="64"/>
      <c r="AK46" s="64"/>
      <c r="AL46" s="64"/>
      <c r="AM46" s="64"/>
      <c r="AN46" s="64"/>
      <c r="AO46" s="64"/>
      <c r="AP46" s="64"/>
      <c r="AQ46" s="64"/>
      <c r="AR46" s="64"/>
      <c r="AS46" s="64"/>
      <c r="AT46" s="64"/>
      <c r="AU46" s="64"/>
      <c r="AV46" s="64"/>
      <c r="AW46" s="64"/>
      <c r="AX46" s="64"/>
      <c r="AY46" s="64"/>
      <c r="AZ46" s="64"/>
      <c r="BA46" s="64"/>
      <c r="BB46" s="64"/>
      <c r="BC46" s="64"/>
      <c r="BD46" s="64"/>
      <c r="BE46" s="64"/>
      <c r="BF46" s="64"/>
      <c r="BG46" s="64"/>
      <c r="BH46" s="64"/>
      <c r="BI46" s="64"/>
      <c r="BJ46" s="64"/>
      <c r="BK46" s="64"/>
      <c r="BL46" s="64"/>
      <c r="BM46" s="64"/>
      <c r="BN46" s="64"/>
      <c r="BO46" s="64"/>
      <c r="BP46" s="64"/>
      <c r="BQ46" s="64"/>
      <c r="BR46" s="64"/>
      <c r="BS46" s="64"/>
      <c r="BT46" s="64"/>
      <c r="BU46" s="64"/>
      <c r="BV46" s="64"/>
      <c r="BW46" s="64"/>
      <c r="BX46" s="64"/>
      <c r="BY46" s="64"/>
      <c r="BZ46" s="64"/>
      <c r="CA46" s="64"/>
      <c r="CB46" s="64"/>
      <c r="CC46" s="64"/>
      <c r="CD46" s="64"/>
      <c r="CE46" s="64"/>
      <c r="CF46" s="64"/>
      <c r="CG46" s="64"/>
      <c r="CH46" s="64"/>
      <c r="CI46" s="64"/>
      <c r="CJ46" s="64"/>
      <c r="CK46" s="64"/>
      <c r="CL46" s="64"/>
      <c r="CM46" s="64"/>
      <c r="CN46" s="64"/>
      <c r="CO46" s="64"/>
      <c r="CP46" s="64"/>
      <c r="CQ46" s="64"/>
      <c r="CR46" s="64"/>
      <c r="CS46" s="64"/>
      <c r="CT46" s="64"/>
      <c r="CU46" s="64"/>
      <c r="CV46" s="64"/>
      <c r="CW46" s="64"/>
      <c r="CX46" s="64"/>
      <c r="CY46" s="64"/>
      <c r="CZ46" s="64"/>
      <c r="DA46" s="64"/>
      <c r="DB46" s="64"/>
      <c r="DC46" s="64"/>
      <c r="DD46" s="64"/>
      <c r="DE46" s="64"/>
      <c r="DF46" s="64"/>
      <c r="DG46" s="64"/>
      <c r="DH46" s="64"/>
      <c r="DI46" s="64"/>
      <c r="DJ46" s="64"/>
      <c r="DK46" s="64"/>
      <c r="DL46" s="64"/>
      <c r="DM46" s="64"/>
      <c r="DN46" s="64"/>
      <c r="DO46" s="64"/>
      <c r="DP46" s="64"/>
      <c r="DQ46" s="64"/>
      <c r="DR46" s="64"/>
      <c r="DS46" s="64"/>
      <c r="DT46" s="64"/>
      <c r="DU46" s="64"/>
    </row>
    <row r="47" spans="1:125" x14ac:dyDescent="0.3">
      <c r="H47" s="23"/>
      <c r="I47" s="65"/>
      <c r="J47" s="65"/>
      <c r="R47" s="23"/>
      <c r="S47" s="23"/>
      <c r="T47" s="23"/>
      <c r="U47" s="23"/>
      <c r="V47" s="23"/>
      <c r="W47" s="23"/>
      <c r="X47" s="65"/>
      <c r="Y47" s="65"/>
      <c r="Z47" s="65"/>
      <c r="AA47" s="8"/>
      <c r="AB47" s="8"/>
      <c r="AC47" s="8"/>
      <c r="AD47" s="65"/>
      <c r="AE47" s="65"/>
      <c r="AF47" s="65"/>
      <c r="AG47" s="65"/>
      <c r="AH47" s="65"/>
      <c r="AI47" s="65"/>
      <c r="AJ47" s="65"/>
      <c r="AK47" s="65"/>
      <c r="AL47" s="65"/>
      <c r="AM47" s="65"/>
      <c r="AN47" s="65"/>
      <c r="AO47" s="65"/>
      <c r="AP47" s="65"/>
      <c r="AQ47" s="65"/>
      <c r="AR47" s="65"/>
      <c r="AS47" s="65"/>
      <c r="AT47" s="65"/>
      <c r="AU47" s="65"/>
      <c r="AV47" s="65"/>
      <c r="AW47" s="65"/>
      <c r="AX47" s="65"/>
      <c r="AY47" s="65"/>
      <c r="AZ47" s="65"/>
      <c r="BA47" s="65"/>
      <c r="BB47" s="65"/>
      <c r="BC47" s="65"/>
      <c r="BD47" s="65"/>
      <c r="BE47" s="65"/>
      <c r="BF47" s="65"/>
      <c r="BG47" s="65"/>
      <c r="BH47" s="65"/>
      <c r="BI47" s="65"/>
      <c r="BJ47" s="65"/>
      <c r="BK47" s="65"/>
      <c r="BL47" s="65"/>
      <c r="BM47" s="65"/>
      <c r="BN47" s="65"/>
      <c r="BO47" s="65"/>
      <c r="BP47" s="65"/>
      <c r="BQ47" s="65"/>
      <c r="BR47" s="65"/>
      <c r="BS47" s="65"/>
      <c r="BT47" s="65"/>
      <c r="BU47" s="65"/>
      <c r="BV47" s="65"/>
      <c r="BW47" s="65"/>
      <c r="BX47" s="65"/>
      <c r="BY47" s="65"/>
      <c r="BZ47" s="65"/>
      <c r="CA47" s="65"/>
      <c r="CB47" s="65"/>
      <c r="CC47" s="65"/>
      <c r="CD47" s="65"/>
      <c r="CE47" s="65"/>
      <c r="CF47" s="65"/>
      <c r="CG47" s="65"/>
      <c r="CH47" s="65"/>
      <c r="CI47" s="65"/>
      <c r="CJ47" s="65"/>
      <c r="CK47" s="65"/>
      <c r="CL47" s="65"/>
      <c r="CM47" s="65"/>
      <c r="CN47" s="65"/>
      <c r="CO47" s="65"/>
      <c r="CP47" s="65"/>
      <c r="CQ47" s="65"/>
      <c r="CR47" s="65"/>
      <c r="CS47" s="65"/>
      <c r="CT47" s="65"/>
      <c r="CU47" s="65"/>
      <c r="CV47" s="65"/>
      <c r="CW47" s="65"/>
      <c r="CX47" s="65"/>
      <c r="CY47" s="65"/>
      <c r="CZ47" s="65"/>
      <c r="DA47" s="65"/>
      <c r="DB47" s="65"/>
      <c r="DC47" s="65"/>
      <c r="DD47" s="65"/>
      <c r="DE47" s="65"/>
      <c r="DF47" s="65"/>
      <c r="DG47" s="65"/>
      <c r="DH47" s="65"/>
      <c r="DI47" s="65"/>
      <c r="DJ47" s="65"/>
      <c r="DK47" s="65"/>
      <c r="DL47" s="65"/>
      <c r="DM47" s="65"/>
      <c r="DN47" s="65"/>
      <c r="DO47" s="65"/>
      <c r="DP47" s="65"/>
      <c r="DQ47" s="65"/>
      <c r="DR47" s="65"/>
      <c r="DS47" s="65"/>
      <c r="DT47" s="65"/>
      <c r="DU47" s="65"/>
    </row>
    <row r="48" spans="1:125" s="58" customFormat="1" x14ac:dyDescent="0.3">
      <c r="A48" s="23">
        <v>1</v>
      </c>
      <c r="B48" s="30" t="s">
        <v>50</v>
      </c>
      <c r="C48" s="31"/>
      <c r="D48" s="25">
        <f t="shared" ref="D48:D61" si="16">AA48</f>
        <v>14</v>
      </c>
      <c r="E48" s="23"/>
      <c r="F48" s="25">
        <f t="shared" ref="F48:F61" si="17">AC48</f>
        <v>35</v>
      </c>
      <c r="G48" s="23"/>
      <c r="H48" s="23" t="s">
        <v>242</v>
      </c>
      <c r="I48" s="64"/>
      <c r="J48" s="23" t="s">
        <v>250</v>
      </c>
      <c r="K48" s="23"/>
      <c r="L48" s="27">
        <v>44650</v>
      </c>
      <c r="M48" s="23"/>
      <c r="N48" s="27">
        <v>53523</v>
      </c>
      <c r="O48" s="23"/>
      <c r="P48" s="27">
        <f>N48-L48</f>
        <v>8873</v>
      </c>
      <c r="Q48" s="23"/>
      <c r="R48" s="28">
        <f>L48/N48</f>
        <v>0.83422080227192053</v>
      </c>
      <c r="S48" s="23"/>
      <c r="T48" s="23"/>
      <c r="U48" s="23"/>
      <c r="V48" s="23"/>
      <c r="W48" s="23">
        <v>13</v>
      </c>
      <c r="X48" s="64"/>
      <c r="Y48" s="23">
        <v>34</v>
      </c>
      <c r="Z48" s="64"/>
      <c r="AA48" s="8">
        <f t="shared" ref="AA48:AA61" si="18">W48+1</f>
        <v>14</v>
      </c>
      <c r="AB48" s="8"/>
      <c r="AC48" s="8">
        <f t="shared" ref="AC48:AC61" si="19">Y48+1</f>
        <v>35</v>
      </c>
      <c r="AD48" s="64"/>
      <c r="AE48" s="64"/>
      <c r="AF48" s="64"/>
      <c r="AG48" s="64"/>
      <c r="AH48" s="64"/>
      <c r="AI48" s="64"/>
      <c r="AJ48" s="64"/>
      <c r="AK48" s="64"/>
      <c r="AL48" s="64"/>
      <c r="AM48" s="64"/>
      <c r="AN48" s="64"/>
      <c r="AO48" s="64"/>
      <c r="AP48" s="64"/>
      <c r="AQ48" s="64"/>
      <c r="AR48" s="64"/>
      <c r="AS48" s="64"/>
      <c r="AT48" s="64"/>
      <c r="AU48" s="64"/>
      <c r="AV48" s="64"/>
      <c r="AW48" s="64"/>
      <c r="AX48" s="64"/>
      <c r="AY48" s="64"/>
      <c r="AZ48" s="64"/>
      <c r="BA48" s="64"/>
      <c r="BB48" s="64"/>
      <c r="BC48" s="64"/>
      <c r="BD48" s="64"/>
      <c r="BE48" s="64"/>
      <c r="BF48" s="64"/>
      <c r="BG48" s="64"/>
      <c r="BH48" s="64"/>
      <c r="BI48" s="64"/>
      <c r="BJ48" s="64"/>
      <c r="BK48" s="64"/>
      <c r="BL48" s="64"/>
      <c r="BM48" s="64"/>
      <c r="BN48" s="64"/>
      <c r="BO48" s="64"/>
      <c r="BP48" s="64"/>
      <c r="BQ48" s="64"/>
      <c r="BR48" s="64"/>
      <c r="BS48" s="64"/>
      <c r="BT48" s="64"/>
      <c r="BU48" s="64"/>
      <c r="BV48" s="64"/>
      <c r="BW48" s="64"/>
      <c r="BX48" s="64"/>
      <c r="BY48" s="64"/>
      <c r="BZ48" s="64"/>
      <c r="CA48" s="64"/>
      <c r="CB48" s="64"/>
      <c r="CC48" s="64"/>
      <c r="CD48" s="64"/>
      <c r="CE48" s="64"/>
      <c r="CF48" s="64"/>
      <c r="CG48" s="64"/>
      <c r="CH48" s="64"/>
      <c r="CI48" s="64"/>
      <c r="CJ48" s="64"/>
      <c r="CK48" s="64"/>
      <c r="CL48" s="64"/>
      <c r="CM48" s="64"/>
      <c r="CN48" s="64"/>
      <c r="CO48" s="64"/>
      <c r="CP48" s="64"/>
      <c r="CQ48" s="64"/>
      <c r="CR48" s="64"/>
      <c r="CS48" s="64"/>
      <c r="CT48" s="64"/>
      <c r="CU48" s="64"/>
      <c r="CV48" s="64"/>
      <c r="CW48" s="64"/>
      <c r="CX48" s="64"/>
      <c r="CY48" s="64"/>
      <c r="CZ48" s="64"/>
      <c r="DA48" s="64"/>
      <c r="DB48" s="64"/>
      <c r="DC48" s="64"/>
      <c r="DD48" s="64"/>
      <c r="DE48" s="64"/>
      <c r="DF48" s="64"/>
      <c r="DG48" s="64"/>
      <c r="DH48" s="64"/>
      <c r="DI48" s="64"/>
      <c r="DJ48" s="64"/>
      <c r="DK48" s="64"/>
      <c r="DL48" s="64"/>
      <c r="DM48" s="64"/>
      <c r="DN48" s="64"/>
      <c r="DO48" s="64"/>
      <c r="DP48" s="64"/>
      <c r="DQ48" s="64"/>
      <c r="DR48" s="64"/>
      <c r="DS48" s="64"/>
      <c r="DT48" s="64"/>
      <c r="DU48" s="64"/>
    </row>
    <row r="49" spans="1:125" s="58" customFormat="1" x14ac:dyDescent="0.3">
      <c r="A49" s="23">
        <v>1</v>
      </c>
      <c r="B49" s="30" t="s">
        <v>50</v>
      </c>
      <c r="C49" s="31"/>
      <c r="D49" s="25">
        <f t="shared" si="16"/>
        <v>22</v>
      </c>
      <c r="E49" s="23"/>
      <c r="F49" s="25">
        <f t="shared" si="17"/>
        <v>39</v>
      </c>
      <c r="G49" s="23"/>
      <c r="H49" s="23" t="s">
        <v>251</v>
      </c>
      <c r="I49" s="64"/>
      <c r="J49" s="23" t="s">
        <v>252</v>
      </c>
      <c r="K49" s="23"/>
      <c r="L49" s="27">
        <v>64200</v>
      </c>
      <c r="M49" s="23"/>
      <c r="N49" s="27">
        <v>62043</v>
      </c>
      <c r="O49" s="23"/>
      <c r="P49" s="27">
        <f>N49-L49</f>
        <v>-2157</v>
      </c>
      <c r="Q49" s="23"/>
      <c r="R49" s="62">
        <f>L49/N49</f>
        <v>1.0347662105314057</v>
      </c>
      <c r="S49" s="23"/>
      <c r="T49" s="23"/>
      <c r="U49" s="23"/>
      <c r="V49" s="23"/>
      <c r="W49" s="23">
        <v>21</v>
      </c>
      <c r="X49" s="64"/>
      <c r="Y49" s="23">
        <v>38</v>
      </c>
      <c r="Z49" s="64"/>
      <c r="AA49" s="8">
        <f t="shared" si="18"/>
        <v>22</v>
      </c>
      <c r="AB49" s="8"/>
      <c r="AC49" s="8">
        <f t="shared" si="19"/>
        <v>39</v>
      </c>
      <c r="AD49" s="64"/>
      <c r="AE49" s="64"/>
      <c r="AF49" s="64"/>
      <c r="AG49" s="64"/>
      <c r="AH49" s="64"/>
      <c r="AI49" s="64"/>
      <c r="AJ49" s="64"/>
      <c r="AK49" s="64"/>
      <c r="AL49" s="64"/>
      <c r="AM49" s="64"/>
      <c r="AN49" s="64"/>
      <c r="AO49" s="64"/>
      <c r="AP49" s="64"/>
      <c r="AQ49" s="64"/>
      <c r="AR49" s="64"/>
      <c r="AS49" s="64"/>
      <c r="AT49" s="64"/>
      <c r="AU49" s="64"/>
      <c r="AV49" s="64"/>
      <c r="AW49" s="64"/>
      <c r="AX49" s="64"/>
      <c r="AY49" s="64"/>
      <c r="AZ49" s="64"/>
      <c r="BA49" s="64"/>
      <c r="BB49" s="64"/>
      <c r="BC49" s="64"/>
      <c r="BD49" s="64"/>
      <c r="BE49" s="64"/>
      <c r="BF49" s="64"/>
      <c r="BG49" s="64"/>
      <c r="BH49" s="64"/>
      <c r="BI49" s="64"/>
      <c r="BJ49" s="64"/>
      <c r="BK49" s="64"/>
      <c r="BL49" s="64"/>
      <c r="BM49" s="64"/>
      <c r="BN49" s="64"/>
      <c r="BO49" s="64"/>
      <c r="BP49" s="64"/>
      <c r="BQ49" s="64"/>
      <c r="BR49" s="64"/>
      <c r="BS49" s="64"/>
      <c r="BT49" s="64"/>
      <c r="BU49" s="64"/>
      <c r="BV49" s="64"/>
      <c r="BW49" s="64"/>
      <c r="BX49" s="64"/>
      <c r="BY49" s="64"/>
      <c r="BZ49" s="64"/>
      <c r="CA49" s="64"/>
      <c r="CB49" s="64"/>
      <c r="CC49" s="64"/>
      <c r="CD49" s="64"/>
      <c r="CE49" s="64"/>
      <c r="CF49" s="64"/>
      <c r="CG49" s="64"/>
      <c r="CH49" s="64"/>
      <c r="CI49" s="64"/>
      <c r="CJ49" s="64"/>
      <c r="CK49" s="64"/>
      <c r="CL49" s="64"/>
      <c r="CM49" s="64"/>
      <c r="CN49" s="64"/>
      <c r="CO49" s="64"/>
      <c r="CP49" s="64"/>
      <c r="CQ49" s="64"/>
      <c r="CR49" s="64"/>
      <c r="CS49" s="64"/>
      <c r="CT49" s="64"/>
      <c r="CU49" s="64"/>
      <c r="CV49" s="64"/>
      <c r="CW49" s="64"/>
      <c r="CX49" s="64"/>
      <c r="CY49" s="64"/>
      <c r="CZ49" s="64"/>
      <c r="DA49" s="64"/>
      <c r="DB49" s="64"/>
      <c r="DC49" s="64"/>
      <c r="DD49" s="64"/>
      <c r="DE49" s="64"/>
      <c r="DF49" s="64"/>
      <c r="DG49" s="64"/>
      <c r="DH49" s="64"/>
      <c r="DI49" s="64"/>
      <c r="DJ49" s="64"/>
      <c r="DK49" s="64"/>
      <c r="DL49" s="64"/>
      <c r="DM49" s="64"/>
      <c r="DN49" s="64"/>
      <c r="DO49" s="64"/>
      <c r="DP49" s="64"/>
      <c r="DQ49" s="64"/>
      <c r="DR49" s="64"/>
      <c r="DS49" s="64"/>
      <c r="DT49" s="64"/>
      <c r="DU49" s="64"/>
    </row>
    <row r="50" spans="1:125" s="58" customFormat="1" x14ac:dyDescent="0.3">
      <c r="A50" s="23">
        <v>1</v>
      </c>
      <c r="B50" s="30" t="s">
        <v>50</v>
      </c>
      <c r="C50" s="31"/>
      <c r="D50" s="25">
        <f t="shared" si="16"/>
        <v>8</v>
      </c>
      <c r="E50" s="23"/>
      <c r="F50" s="25">
        <f t="shared" si="17"/>
        <v>9</v>
      </c>
      <c r="G50" s="23"/>
      <c r="H50" s="23" t="s">
        <v>253</v>
      </c>
      <c r="I50" s="64"/>
      <c r="J50" s="23"/>
      <c r="K50" s="23"/>
      <c r="L50" s="27">
        <v>46000</v>
      </c>
      <c r="M50" s="23"/>
      <c r="N50" s="27">
        <v>55544</v>
      </c>
      <c r="O50" s="23"/>
      <c r="P50" s="27">
        <f>N50-L50</f>
        <v>9544</v>
      </c>
      <c r="Q50" s="23"/>
      <c r="R50" s="28">
        <f>L50/N50</f>
        <v>0.82817225983004461</v>
      </c>
      <c r="S50" s="23"/>
      <c r="T50" s="23"/>
      <c r="U50" s="23"/>
      <c r="V50" s="23"/>
      <c r="W50" s="23">
        <v>7</v>
      </c>
      <c r="X50" s="64"/>
      <c r="Y50" s="23">
        <v>8</v>
      </c>
      <c r="Z50" s="64"/>
      <c r="AA50" s="8">
        <f t="shared" si="18"/>
        <v>8</v>
      </c>
      <c r="AB50" s="8"/>
      <c r="AC50" s="8">
        <f t="shared" si="19"/>
        <v>9</v>
      </c>
      <c r="AD50" s="64"/>
      <c r="AE50" s="64"/>
      <c r="AF50" s="64"/>
      <c r="AG50" s="64"/>
      <c r="AH50" s="64"/>
      <c r="AI50" s="64"/>
      <c r="AJ50" s="64"/>
      <c r="AK50" s="64"/>
      <c r="AL50" s="64"/>
      <c r="AM50" s="64"/>
      <c r="AN50" s="64"/>
      <c r="AO50" s="64"/>
      <c r="AP50" s="64"/>
      <c r="AQ50" s="64"/>
      <c r="AR50" s="64"/>
      <c r="AS50" s="64"/>
      <c r="AT50" s="64"/>
      <c r="AU50" s="64"/>
      <c r="AV50" s="64"/>
      <c r="AW50" s="64"/>
      <c r="AX50" s="64"/>
      <c r="AY50" s="64"/>
      <c r="AZ50" s="64"/>
      <c r="BA50" s="64"/>
      <c r="BB50" s="64"/>
      <c r="BC50" s="64"/>
      <c r="BD50" s="64"/>
      <c r="BE50" s="64"/>
      <c r="BF50" s="64"/>
      <c r="BG50" s="64"/>
      <c r="BH50" s="64"/>
      <c r="BI50" s="64"/>
      <c r="BJ50" s="64"/>
      <c r="BK50" s="64"/>
      <c r="BL50" s="64"/>
      <c r="BM50" s="64"/>
      <c r="BN50" s="64"/>
      <c r="BO50" s="64"/>
      <c r="BP50" s="64"/>
      <c r="BQ50" s="64"/>
      <c r="BR50" s="64"/>
      <c r="BS50" s="64"/>
      <c r="BT50" s="64"/>
      <c r="BU50" s="64"/>
      <c r="BV50" s="64"/>
      <c r="BW50" s="64"/>
      <c r="BX50" s="64"/>
      <c r="BY50" s="64"/>
      <c r="BZ50" s="64"/>
      <c r="CA50" s="64"/>
      <c r="CB50" s="64"/>
      <c r="CC50" s="64"/>
      <c r="CD50" s="64"/>
      <c r="CE50" s="64"/>
      <c r="CF50" s="64"/>
      <c r="CG50" s="64"/>
      <c r="CH50" s="64"/>
      <c r="CI50" s="64"/>
      <c r="CJ50" s="64"/>
      <c r="CK50" s="64"/>
      <c r="CL50" s="64"/>
      <c r="CM50" s="64"/>
      <c r="CN50" s="64"/>
      <c r="CO50" s="64"/>
      <c r="CP50" s="64"/>
      <c r="CQ50" s="64"/>
      <c r="CR50" s="64"/>
      <c r="CS50" s="64"/>
      <c r="CT50" s="64"/>
      <c r="CU50" s="64"/>
      <c r="CV50" s="64"/>
      <c r="CW50" s="64"/>
      <c r="CX50" s="64"/>
      <c r="CY50" s="64"/>
      <c r="CZ50" s="64"/>
      <c r="DA50" s="64"/>
      <c r="DB50" s="64"/>
      <c r="DC50" s="64"/>
      <c r="DD50" s="64"/>
      <c r="DE50" s="64"/>
      <c r="DF50" s="64"/>
      <c r="DG50" s="64"/>
      <c r="DH50" s="64"/>
      <c r="DI50" s="64"/>
      <c r="DJ50" s="64"/>
      <c r="DK50" s="64"/>
      <c r="DL50" s="64"/>
      <c r="DM50" s="64"/>
      <c r="DN50" s="64"/>
      <c r="DO50" s="64"/>
      <c r="DP50" s="64"/>
      <c r="DQ50" s="64"/>
      <c r="DR50" s="64"/>
      <c r="DS50" s="64"/>
      <c r="DT50" s="64"/>
      <c r="DU50" s="64"/>
    </row>
    <row r="51" spans="1:125" s="58" customFormat="1" x14ac:dyDescent="0.3">
      <c r="A51" s="23">
        <v>1</v>
      </c>
      <c r="B51" s="30" t="s">
        <v>50</v>
      </c>
      <c r="C51" s="31"/>
      <c r="D51" s="25">
        <f t="shared" si="16"/>
        <v>8</v>
      </c>
      <c r="E51" s="23"/>
      <c r="F51" s="25">
        <f t="shared" si="17"/>
        <v>12</v>
      </c>
      <c r="G51" s="23"/>
      <c r="H51" s="23" t="s">
        <v>254</v>
      </c>
      <c r="I51" s="64"/>
      <c r="J51" s="23" t="s">
        <v>255</v>
      </c>
      <c r="K51" s="23"/>
      <c r="L51" s="27">
        <v>34700</v>
      </c>
      <c r="M51" s="23"/>
      <c r="N51" s="27">
        <v>49206</v>
      </c>
      <c r="O51" s="23"/>
      <c r="P51" s="27">
        <f>N51-L51</f>
        <v>14506</v>
      </c>
      <c r="Q51" s="23"/>
      <c r="R51" s="33">
        <f>L51/N51</f>
        <v>0.70519855302198919</v>
      </c>
      <c r="S51" s="23"/>
      <c r="T51" s="23"/>
      <c r="U51" s="23"/>
      <c r="V51" s="23"/>
      <c r="W51" s="23">
        <v>7</v>
      </c>
      <c r="X51" s="64"/>
      <c r="Y51" s="23">
        <v>11</v>
      </c>
      <c r="Z51" s="64"/>
      <c r="AA51" s="8">
        <f t="shared" si="18"/>
        <v>8</v>
      </c>
      <c r="AB51" s="8"/>
      <c r="AC51" s="8">
        <f t="shared" si="19"/>
        <v>12</v>
      </c>
      <c r="AD51" s="64"/>
      <c r="AE51" s="64"/>
      <c r="AF51" s="64"/>
      <c r="AG51" s="64"/>
      <c r="AH51" s="64"/>
      <c r="AI51" s="64"/>
      <c r="AJ51" s="64"/>
      <c r="AK51" s="64"/>
      <c r="AL51" s="64"/>
      <c r="AM51" s="64"/>
      <c r="AN51" s="64"/>
      <c r="AO51" s="64"/>
      <c r="AP51" s="64"/>
      <c r="AQ51" s="64"/>
      <c r="AR51" s="64"/>
      <c r="AS51" s="64"/>
      <c r="AT51" s="64"/>
      <c r="AU51" s="64"/>
      <c r="AV51" s="64"/>
      <c r="AW51" s="64"/>
      <c r="AX51" s="64"/>
      <c r="AY51" s="64"/>
      <c r="AZ51" s="64"/>
      <c r="BA51" s="64"/>
      <c r="BB51" s="64"/>
      <c r="BC51" s="64"/>
      <c r="BD51" s="64"/>
      <c r="BE51" s="64"/>
      <c r="BF51" s="64"/>
      <c r="BG51" s="64"/>
      <c r="BH51" s="64"/>
      <c r="BI51" s="64"/>
      <c r="BJ51" s="64"/>
      <c r="BK51" s="64"/>
      <c r="BL51" s="64"/>
      <c r="BM51" s="64"/>
      <c r="BN51" s="64"/>
      <c r="BO51" s="64"/>
      <c r="BP51" s="64"/>
      <c r="BQ51" s="64"/>
      <c r="BR51" s="64"/>
      <c r="BS51" s="64"/>
      <c r="BT51" s="64"/>
      <c r="BU51" s="64"/>
      <c r="BV51" s="64"/>
      <c r="BW51" s="64"/>
      <c r="BX51" s="64"/>
      <c r="BY51" s="64"/>
      <c r="BZ51" s="64"/>
      <c r="CA51" s="64"/>
      <c r="CB51" s="64"/>
      <c r="CC51" s="64"/>
      <c r="CD51" s="64"/>
      <c r="CE51" s="64"/>
      <c r="CF51" s="64"/>
      <c r="CG51" s="64"/>
      <c r="CH51" s="64"/>
      <c r="CI51" s="64"/>
      <c r="CJ51" s="64"/>
      <c r="CK51" s="64"/>
      <c r="CL51" s="64"/>
      <c r="CM51" s="64"/>
      <c r="CN51" s="64"/>
      <c r="CO51" s="64"/>
      <c r="CP51" s="64"/>
      <c r="CQ51" s="64"/>
      <c r="CR51" s="64"/>
      <c r="CS51" s="64"/>
      <c r="CT51" s="64"/>
      <c r="CU51" s="64"/>
      <c r="CV51" s="64"/>
      <c r="CW51" s="64"/>
      <c r="CX51" s="64"/>
      <c r="CY51" s="64"/>
      <c r="CZ51" s="64"/>
      <c r="DA51" s="64"/>
      <c r="DB51" s="64"/>
      <c r="DC51" s="64"/>
      <c r="DD51" s="64"/>
      <c r="DE51" s="64"/>
      <c r="DF51" s="64"/>
      <c r="DG51" s="64"/>
      <c r="DH51" s="64"/>
      <c r="DI51" s="64"/>
      <c r="DJ51" s="64"/>
      <c r="DK51" s="64"/>
      <c r="DL51" s="64"/>
      <c r="DM51" s="64"/>
      <c r="DN51" s="64"/>
      <c r="DO51" s="64"/>
      <c r="DP51" s="64"/>
      <c r="DQ51" s="64"/>
      <c r="DR51" s="64"/>
      <c r="DS51" s="64"/>
      <c r="DT51" s="64"/>
      <c r="DU51" s="64"/>
    </row>
    <row r="52" spans="1:125" s="58" customFormat="1" x14ac:dyDescent="0.3">
      <c r="A52" s="23">
        <v>1</v>
      </c>
      <c r="B52" s="30" t="s">
        <v>50</v>
      </c>
      <c r="C52" s="31"/>
      <c r="D52" s="25">
        <f t="shared" si="16"/>
        <v>3</v>
      </c>
      <c r="E52" s="23"/>
      <c r="F52" s="25">
        <f t="shared" si="17"/>
        <v>18</v>
      </c>
      <c r="G52" s="23"/>
      <c r="H52" s="23" t="s">
        <v>256</v>
      </c>
      <c r="I52" s="64"/>
      <c r="J52" s="23">
        <v>30</v>
      </c>
      <c r="K52" s="23"/>
      <c r="L52" s="27">
        <v>63200</v>
      </c>
      <c r="M52" s="23"/>
      <c r="N52" s="27">
        <v>58547</v>
      </c>
      <c r="O52" s="23"/>
      <c r="P52" s="27">
        <f>N52-L52</f>
        <v>-4653</v>
      </c>
      <c r="Q52" s="23"/>
      <c r="R52" s="62">
        <f>L52/N52</f>
        <v>1.0794746101422787</v>
      </c>
      <c r="S52" s="66"/>
      <c r="T52" s="66"/>
      <c r="U52" s="66"/>
      <c r="V52" s="66"/>
      <c r="W52" s="23">
        <v>2</v>
      </c>
      <c r="X52" s="64"/>
      <c r="Y52" s="23">
        <v>17</v>
      </c>
      <c r="Z52" s="64"/>
      <c r="AA52" s="8">
        <f t="shared" si="18"/>
        <v>3</v>
      </c>
      <c r="AB52" s="8"/>
      <c r="AC52" s="8">
        <f t="shared" si="19"/>
        <v>18</v>
      </c>
      <c r="AD52" s="64"/>
      <c r="AE52" s="64"/>
      <c r="AF52" s="64"/>
      <c r="AG52" s="64"/>
      <c r="AH52" s="64"/>
      <c r="AI52" s="64"/>
      <c r="AJ52" s="64"/>
      <c r="AK52" s="64"/>
      <c r="AL52" s="64"/>
      <c r="AM52" s="64"/>
      <c r="AN52" s="64"/>
      <c r="AO52" s="64"/>
      <c r="AP52" s="64"/>
      <c r="AQ52" s="64"/>
      <c r="AR52" s="64"/>
      <c r="AS52" s="64"/>
      <c r="AT52" s="64"/>
      <c r="AU52" s="64"/>
      <c r="AV52" s="64"/>
      <c r="AW52" s="64"/>
      <c r="AX52" s="64"/>
      <c r="AY52" s="64"/>
      <c r="AZ52" s="64"/>
      <c r="BA52" s="64"/>
      <c r="BB52" s="64"/>
      <c r="BC52" s="64"/>
      <c r="BD52" s="64"/>
      <c r="BE52" s="64"/>
      <c r="BF52" s="64"/>
      <c r="BG52" s="64"/>
      <c r="BH52" s="64"/>
      <c r="BI52" s="64"/>
      <c r="BJ52" s="64"/>
      <c r="BK52" s="64"/>
      <c r="BL52" s="64"/>
      <c r="BM52" s="64"/>
      <c r="BN52" s="64"/>
      <c r="BO52" s="64"/>
      <c r="BP52" s="64"/>
      <c r="BQ52" s="64"/>
      <c r="BR52" s="64"/>
      <c r="BS52" s="64"/>
      <c r="BT52" s="64"/>
      <c r="BU52" s="64"/>
      <c r="BV52" s="64"/>
      <c r="BW52" s="64"/>
      <c r="BX52" s="64"/>
      <c r="BY52" s="64"/>
      <c r="BZ52" s="64"/>
      <c r="CA52" s="64"/>
      <c r="CB52" s="64"/>
      <c r="CC52" s="64"/>
      <c r="CD52" s="64"/>
      <c r="CE52" s="64"/>
      <c r="CF52" s="64"/>
      <c r="CG52" s="64"/>
      <c r="CH52" s="64"/>
      <c r="CI52" s="64"/>
      <c r="CJ52" s="64"/>
      <c r="CK52" s="64"/>
      <c r="CL52" s="64"/>
      <c r="CM52" s="64"/>
      <c r="CN52" s="64"/>
      <c r="CO52" s="64"/>
      <c r="CP52" s="64"/>
      <c r="CQ52" s="64"/>
      <c r="CR52" s="64"/>
      <c r="CS52" s="64"/>
      <c r="CT52" s="64"/>
      <c r="CU52" s="64"/>
      <c r="CV52" s="64"/>
      <c r="CW52" s="64"/>
      <c r="CX52" s="64"/>
      <c r="CY52" s="64"/>
      <c r="CZ52" s="64"/>
      <c r="DA52" s="64"/>
      <c r="DB52" s="64"/>
      <c r="DC52" s="64"/>
      <c r="DD52" s="64"/>
      <c r="DE52" s="64"/>
      <c r="DF52" s="64"/>
      <c r="DG52" s="64"/>
      <c r="DH52" s="64"/>
      <c r="DI52" s="64"/>
      <c r="DJ52" s="64"/>
      <c r="DK52" s="64"/>
      <c r="DL52" s="64"/>
      <c r="DM52" s="64"/>
      <c r="DN52" s="64"/>
      <c r="DO52" s="64"/>
      <c r="DP52" s="64"/>
      <c r="DQ52" s="64"/>
      <c r="DR52" s="64"/>
      <c r="DS52" s="64"/>
      <c r="DT52" s="64"/>
      <c r="DU52" s="64"/>
    </row>
    <row r="53" spans="1:125" s="58" customFormat="1" x14ac:dyDescent="0.3">
      <c r="A53" s="23">
        <v>1</v>
      </c>
      <c r="B53" s="30" t="s">
        <v>50</v>
      </c>
      <c r="C53" s="31"/>
      <c r="D53" s="25">
        <f t="shared" si="16"/>
        <v>11</v>
      </c>
      <c r="E53" s="23"/>
      <c r="F53" s="25">
        <f t="shared" si="17"/>
        <v>18</v>
      </c>
      <c r="G53" s="23"/>
      <c r="H53" s="23" t="s">
        <v>244</v>
      </c>
      <c r="I53" s="64"/>
      <c r="J53" s="23">
        <v>15</v>
      </c>
      <c r="K53" s="23"/>
      <c r="L53" s="27">
        <v>56000</v>
      </c>
      <c r="M53" s="23"/>
      <c r="N53" s="27">
        <v>55211</v>
      </c>
      <c r="O53" s="23"/>
      <c r="P53" s="27">
        <f t="shared" ref="P53:P61" si="20">N53-L53</f>
        <v>-789</v>
      </c>
      <c r="Q53" s="23"/>
      <c r="R53" s="62">
        <f t="shared" ref="R53:R61" si="21">L53/N53</f>
        <v>1.0142906304903008</v>
      </c>
      <c r="S53" s="66"/>
      <c r="T53" s="66"/>
      <c r="U53" s="66"/>
      <c r="V53" s="66"/>
      <c r="W53" s="23">
        <v>10</v>
      </c>
      <c r="X53" s="64"/>
      <c r="Y53" s="23">
        <v>17</v>
      </c>
      <c r="Z53" s="64"/>
      <c r="AA53" s="8">
        <f t="shared" si="18"/>
        <v>11</v>
      </c>
      <c r="AB53" s="8"/>
      <c r="AC53" s="8">
        <f t="shared" si="19"/>
        <v>18</v>
      </c>
      <c r="AD53" s="64"/>
      <c r="AE53" s="64"/>
      <c r="AF53" s="64"/>
      <c r="AG53" s="64"/>
      <c r="AH53" s="64"/>
      <c r="AI53" s="64"/>
      <c r="AJ53" s="64"/>
      <c r="AK53" s="64"/>
      <c r="AL53" s="64"/>
      <c r="AM53" s="64"/>
      <c r="AN53" s="64"/>
      <c r="AO53" s="64"/>
      <c r="AP53" s="64"/>
      <c r="AQ53" s="64"/>
      <c r="AR53" s="64"/>
      <c r="AS53" s="64"/>
      <c r="AT53" s="64"/>
      <c r="AU53" s="64"/>
      <c r="AV53" s="64"/>
      <c r="AW53" s="64"/>
      <c r="AX53" s="64"/>
      <c r="AY53" s="64"/>
      <c r="AZ53" s="64"/>
      <c r="BA53" s="64"/>
      <c r="BB53" s="64"/>
      <c r="BC53" s="64"/>
      <c r="BD53" s="64"/>
      <c r="BE53" s="64"/>
      <c r="BF53" s="64"/>
      <c r="BG53" s="64"/>
      <c r="BH53" s="64"/>
      <c r="BI53" s="64"/>
      <c r="BJ53" s="64"/>
      <c r="BK53" s="64"/>
      <c r="BL53" s="64"/>
      <c r="BM53" s="64"/>
      <c r="BN53" s="64"/>
      <c r="BO53" s="64"/>
      <c r="BP53" s="64"/>
      <c r="BQ53" s="64"/>
      <c r="BR53" s="64"/>
      <c r="BS53" s="64"/>
      <c r="BT53" s="64"/>
      <c r="BU53" s="64"/>
      <c r="BV53" s="64"/>
      <c r="BW53" s="64"/>
      <c r="BX53" s="64"/>
      <c r="BY53" s="64"/>
      <c r="BZ53" s="64"/>
      <c r="CA53" s="64"/>
      <c r="CB53" s="64"/>
      <c r="CC53" s="64"/>
      <c r="CD53" s="64"/>
      <c r="CE53" s="64"/>
      <c r="CF53" s="64"/>
      <c r="CG53" s="64"/>
      <c r="CH53" s="64"/>
      <c r="CI53" s="64"/>
      <c r="CJ53" s="64"/>
      <c r="CK53" s="64"/>
      <c r="CL53" s="64"/>
      <c r="CM53" s="64"/>
      <c r="CN53" s="64"/>
      <c r="CO53" s="64"/>
      <c r="CP53" s="64"/>
      <c r="CQ53" s="64"/>
      <c r="CR53" s="64"/>
      <c r="CS53" s="64"/>
      <c r="CT53" s="64"/>
      <c r="CU53" s="64"/>
      <c r="CV53" s="64"/>
      <c r="CW53" s="64"/>
      <c r="CX53" s="64"/>
      <c r="CY53" s="64"/>
      <c r="CZ53" s="64"/>
      <c r="DA53" s="64"/>
      <c r="DB53" s="64"/>
      <c r="DC53" s="64"/>
      <c r="DD53" s="64"/>
      <c r="DE53" s="64"/>
      <c r="DF53" s="64"/>
      <c r="DG53" s="64"/>
      <c r="DH53" s="64"/>
      <c r="DI53" s="64"/>
      <c r="DJ53" s="64"/>
      <c r="DK53" s="64"/>
      <c r="DL53" s="64"/>
      <c r="DM53" s="64"/>
      <c r="DN53" s="64"/>
      <c r="DO53" s="64"/>
      <c r="DP53" s="64"/>
      <c r="DQ53" s="64"/>
      <c r="DR53" s="64"/>
      <c r="DS53" s="64"/>
      <c r="DT53" s="64"/>
      <c r="DU53" s="64"/>
    </row>
    <row r="54" spans="1:125" s="58" customFormat="1" x14ac:dyDescent="0.3">
      <c r="A54" s="23">
        <v>1</v>
      </c>
      <c r="B54" s="30" t="s">
        <v>50</v>
      </c>
      <c r="C54" s="31"/>
      <c r="D54" s="25">
        <f t="shared" si="16"/>
        <v>8</v>
      </c>
      <c r="E54" s="23"/>
      <c r="F54" s="25">
        <f t="shared" si="17"/>
        <v>16</v>
      </c>
      <c r="G54" s="23"/>
      <c r="H54" s="23" t="s">
        <v>247</v>
      </c>
      <c r="I54" s="64"/>
      <c r="J54" s="23">
        <v>0</v>
      </c>
      <c r="K54" s="23"/>
      <c r="L54" s="27">
        <v>46500</v>
      </c>
      <c r="M54" s="23"/>
      <c r="N54" s="27">
        <v>53209</v>
      </c>
      <c r="O54" s="23"/>
      <c r="P54" s="27">
        <f t="shared" si="20"/>
        <v>6709</v>
      </c>
      <c r="Q54" s="23"/>
      <c r="R54" s="28">
        <f t="shared" si="21"/>
        <v>0.87391230806818399</v>
      </c>
      <c r="S54" s="66"/>
      <c r="T54" s="66"/>
      <c r="U54" s="66"/>
      <c r="V54" s="66"/>
      <c r="W54" s="23">
        <v>7</v>
      </c>
      <c r="X54" s="64"/>
      <c r="Y54" s="23">
        <v>15</v>
      </c>
      <c r="Z54" s="64"/>
      <c r="AA54" s="8">
        <f t="shared" si="18"/>
        <v>8</v>
      </c>
      <c r="AB54" s="8"/>
      <c r="AC54" s="8">
        <f t="shared" si="19"/>
        <v>16</v>
      </c>
      <c r="AD54" s="64"/>
      <c r="AE54" s="64"/>
      <c r="AF54" s="64"/>
      <c r="AG54" s="64"/>
      <c r="AH54" s="64"/>
      <c r="AI54" s="64"/>
      <c r="AJ54" s="64"/>
      <c r="AK54" s="64"/>
      <c r="AL54" s="64"/>
      <c r="AM54" s="64"/>
      <c r="AN54" s="64"/>
      <c r="AO54" s="64"/>
      <c r="AP54" s="64"/>
      <c r="AQ54" s="64"/>
      <c r="AR54" s="64"/>
      <c r="AS54" s="64"/>
      <c r="AT54" s="64"/>
      <c r="AU54" s="64"/>
      <c r="AV54" s="64"/>
      <c r="AW54" s="64"/>
      <c r="AX54" s="64"/>
      <c r="AY54" s="64"/>
      <c r="AZ54" s="64"/>
      <c r="BA54" s="64"/>
      <c r="BB54" s="64"/>
      <c r="BC54" s="64"/>
      <c r="BD54" s="64"/>
      <c r="BE54" s="64"/>
      <c r="BF54" s="64"/>
      <c r="BG54" s="64"/>
      <c r="BH54" s="64"/>
      <c r="BI54" s="64"/>
      <c r="BJ54" s="64"/>
      <c r="BK54" s="64"/>
      <c r="BL54" s="64"/>
      <c r="BM54" s="64"/>
      <c r="BN54" s="64"/>
      <c r="BO54" s="64"/>
      <c r="BP54" s="64"/>
      <c r="BQ54" s="64"/>
      <c r="BR54" s="64"/>
      <c r="BS54" s="64"/>
      <c r="BT54" s="64"/>
      <c r="BU54" s="64"/>
      <c r="BV54" s="64"/>
      <c r="BW54" s="64"/>
      <c r="BX54" s="64"/>
      <c r="BY54" s="64"/>
      <c r="BZ54" s="64"/>
      <c r="CA54" s="64"/>
      <c r="CB54" s="64"/>
      <c r="CC54" s="64"/>
      <c r="CD54" s="64"/>
      <c r="CE54" s="64"/>
      <c r="CF54" s="64"/>
      <c r="CG54" s="64"/>
      <c r="CH54" s="64"/>
      <c r="CI54" s="64"/>
      <c r="CJ54" s="64"/>
      <c r="CK54" s="64"/>
      <c r="CL54" s="64"/>
      <c r="CM54" s="64"/>
      <c r="CN54" s="64"/>
      <c r="CO54" s="64"/>
      <c r="CP54" s="64"/>
      <c r="CQ54" s="64"/>
      <c r="CR54" s="64"/>
      <c r="CS54" s="64"/>
      <c r="CT54" s="64"/>
      <c r="CU54" s="64"/>
      <c r="CV54" s="64"/>
      <c r="CW54" s="64"/>
      <c r="CX54" s="64"/>
      <c r="CY54" s="64"/>
      <c r="CZ54" s="64"/>
      <c r="DA54" s="64"/>
      <c r="DB54" s="64"/>
      <c r="DC54" s="64"/>
      <c r="DD54" s="64"/>
      <c r="DE54" s="64"/>
      <c r="DF54" s="64"/>
      <c r="DG54" s="64"/>
      <c r="DH54" s="64"/>
      <c r="DI54" s="64"/>
      <c r="DJ54" s="64"/>
      <c r="DK54" s="64"/>
      <c r="DL54" s="64"/>
      <c r="DM54" s="64"/>
      <c r="DN54" s="64"/>
      <c r="DO54" s="64"/>
      <c r="DP54" s="64"/>
      <c r="DQ54" s="64"/>
      <c r="DR54" s="64"/>
      <c r="DS54" s="64"/>
      <c r="DT54" s="64"/>
      <c r="DU54" s="64"/>
    </row>
    <row r="55" spans="1:125" s="58" customFormat="1" x14ac:dyDescent="0.3">
      <c r="A55" s="23">
        <v>1</v>
      </c>
      <c r="B55" s="30" t="s">
        <v>50</v>
      </c>
      <c r="C55" s="31"/>
      <c r="D55" s="25">
        <f t="shared" si="16"/>
        <v>2</v>
      </c>
      <c r="E55" s="23"/>
      <c r="F55" s="25">
        <f t="shared" si="17"/>
        <v>13</v>
      </c>
      <c r="G55" s="23"/>
      <c r="H55" s="23" t="s">
        <v>244</v>
      </c>
      <c r="I55" s="64"/>
      <c r="J55" s="23" t="s">
        <v>250</v>
      </c>
      <c r="K55" s="23"/>
      <c r="L55" s="27">
        <v>34500</v>
      </c>
      <c r="M55" s="23"/>
      <c r="N55" s="27">
        <v>53543</v>
      </c>
      <c r="O55" s="23"/>
      <c r="P55" s="27">
        <f t="shared" si="20"/>
        <v>19043</v>
      </c>
      <c r="Q55" s="23"/>
      <c r="R55" s="33">
        <f t="shared" si="21"/>
        <v>0.644341930784603</v>
      </c>
      <c r="S55" s="66"/>
      <c r="T55" s="66"/>
      <c r="U55" s="66"/>
      <c r="V55" s="66"/>
      <c r="W55" s="23">
        <v>1</v>
      </c>
      <c r="X55" s="64"/>
      <c r="Y55" s="23">
        <v>12</v>
      </c>
      <c r="Z55" s="64"/>
      <c r="AA55" s="8">
        <f t="shared" si="18"/>
        <v>2</v>
      </c>
      <c r="AB55" s="8"/>
      <c r="AC55" s="8">
        <f t="shared" si="19"/>
        <v>13</v>
      </c>
      <c r="AD55" s="64"/>
      <c r="AE55" s="64"/>
      <c r="AF55" s="64"/>
      <c r="AG55" s="64"/>
      <c r="AH55" s="64"/>
      <c r="AI55" s="64"/>
      <c r="AJ55" s="64"/>
      <c r="AK55" s="64"/>
      <c r="AL55" s="64"/>
      <c r="AM55" s="64"/>
      <c r="AN55" s="64"/>
      <c r="AO55" s="64"/>
      <c r="AP55" s="64"/>
      <c r="AQ55" s="64"/>
      <c r="AR55" s="64"/>
      <c r="AS55" s="64"/>
      <c r="AT55" s="64"/>
      <c r="AU55" s="64"/>
      <c r="AV55" s="64"/>
      <c r="AW55" s="64"/>
      <c r="AX55" s="64"/>
      <c r="AY55" s="64"/>
      <c r="AZ55" s="64"/>
      <c r="BA55" s="64"/>
      <c r="BB55" s="64"/>
      <c r="BC55" s="64"/>
      <c r="BD55" s="64"/>
      <c r="BE55" s="64"/>
      <c r="BF55" s="64"/>
      <c r="BG55" s="64"/>
      <c r="BH55" s="64"/>
      <c r="BI55" s="64"/>
      <c r="BJ55" s="64"/>
      <c r="BK55" s="64"/>
      <c r="BL55" s="64"/>
      <c r="BM55" s="64"/>
      <c r="BN55" s="64"/>
      <c r="BO55" s="64"/>
      <c r="BP55" s="64"/>
      <c r="BQ55" s="64"/>
      <c r="BR55" s="64"/>
      <c r="BS55" s="64"/>
      <c r="BT55" s="64"/>
      <c r="BU55" s="64"/>
      <c r="BV55" s="64"/>
      <c r="BW55" s="64"/>
      <c r="BX55" s="64"/>
      <c r="BY55" s="64"/>
      <c r="BZ55" s="64"/>
      <c r="CA55" s="64"/>
      <c r="CB55" s="64"/>
      <c r="CC55" s="64"/>
      <c r="CD55" s="64"/>
      <c r="CE55" s="64"/>
      <c r="CF55" s="64"/>
      <c r="CG55" s="64"/>
      <c r="CH55" s="64"/>
      <c r="CI55" s="64"/>
      <c r="CJ55" s="64"/>
      <c r="CK55" s="64"/>
      <c r="CL55" s="64"/>
      <c r="CM55" s="64"/>
      <c r="CN55" s="64"/>
      <c r="CO55" s="64"/>
      <c r="CP55" s="64"/>
      <c r="CQ55" s="64"/>
      <c r="CR55" s="64"/>
      <c r="CS55" s="64"/>
      <c r="CT55" s="64"/>
      <c r="CU55" s="64"/>
      <c r="CV55" s="64"/>
      <c r="CW55" s="64"/>
      <c r="CX55" s="64"/>
      <c r="CY55" s="64"/>
      <c r="CZ55" s="64"/>
      <c r="DA55" s="64"/>
      <c r="DB55" s="64"/>
      <c r="DC55" s="64"/>
      <c r="DD55" s="64"/>
      <c r="DE55" s="64"/>
      <c r="DF55" s="64"/>
      <c r="DG55" s="64"/>
      <c r="DH55" s="64"/>
      <c r="DI55" s="64"/>
      <c r="DJ55" s="64"/>
      <c r="DK55" s="64"/>
      <c r="DL55" s="64"/>
      <c r="DM55" s="64"/>
      <c r="DN55" s="64"/>
      <c r="DO55" s="64"/>
      <c r="DP55" s="64"/>
      <c r="DQ55" s="64"/>
      <c r="DR55" s="64"/>
      <c r="DS55" s="64"/>
      <c r="DT55" s="64"/>
      <c r="DU55" s="64"/>
    </row>
    <row r="56" spans="1:125" s="58" customFormat="1" x14ac:dyDescent="0.3">
      <c r="A56" s="23">
        <v>1</v>
      </c>
      <c r="B56" s="30" t="s">
        <v>50</v>
      </c>
      <c r="C56" s="31"/>
      <c r="D56" s="25">
        <f t="shared" si="16"/>
        <v>3</v>
      </c>
      <c r="E56" s="23"/>
      <c r="F56" s="25">
        <f t="shared" si="17"/>
        <v>19</v>
      </c>
      <c r="G56" s="23"/>
      <c r="H56" s="23" t="s">
        <v>242</v>
      </c>
      <c r="I56" s="64"/>
      <c r="J56" s="23" t="s">
        <v>257</v>
      </c>
      <c r="K56" s="23"/>
      <c r="L56" s="27">
        <v>42250</v>
      </c>
      <c r="M56" s="23"/>
      <c r="N56" s="27">
        <v>49260</v>
      </c>
      <c r="O56" s="23"/>
      <c r="P56" s="27">
        <f t="shared" si="20"/>
        <v>7010</v>
      </c>
      <c r="Q56" s="23"/>
      <c r="R56" s="28">
        <f>L56/N56</f>
        <v>0.85769386926512381</v>
      </c>
      <c r="S56" s="66"/>
      <c r="T56" s="66"/>
      <c r="U56" s="66"/>
      <c r="V56" s="66"/>
      <c r="W56" s="23">
        <v>2</v>
      </c>
      <c r="X56" s="64"/>
      <c r="Y56" s="23">
        <v>18</v>
      </c>
      <c r="Z56" s="64"/>
      <c r="AA56" s="8">
        <f t="shared" si="18"/>
        <v>3</v>
      </c>
      <c r="AB56" s="8"/>
      <c r="AC56" s="8">
        <f t="shared" si="19"/>
        <v>19</v>
      </c>
      <c r="AD56" s="64"/>
      <c r="AE56" s="64"/>
      <c r="AF56" s="64"/>
      <c r="AG56" s="64"/>
      <c r="AH56" s="64"/>
      <c r="AI56" s="64"/>
      <c r="AJ56" s="64"/>
      <c r="AK56" s="64"/>
      <c r="AL56" s="64"/>
      <c r="AM56" s="64"/>
      <c r="AN56" s="64"/>
      <c r="AO56" s="64"/>
      <c r="AP56" s="64"/>
      <c r="AQ56" s="64"/>
      <c r="AR56" s="64"/>
      <c r="AS56" s="64"/>
      <c r="AT56" s="64"/>
      <c r="AU56" s="64"/>
      <c r="AV56" s="64"/>
      <c r="AW56" s="64"/>
      <c r="AX56" s="64"/>
      <c r="AY56" s="64"/>
      <c r="AZ56" s="64"/>
      <c r="BA56" s="64"/>
      <c r="BB56" s="64"/>
      <c r="BC56" s="64"/>
      <c r="BD56" s="64"/>
      <c r="BE56" s="64"/>
      <c r="BF56" s="64"/>
      <c r="BG56" s="64"/>
      <c r="BH56" s="64"/>
      <c r="BI56" s="64"/>
      <c r="BJ56" s="64"/>
      <c r="BK56" s="64"/>
      <c r="BL56" s="64"/>
      <c r="BM56" s="64"/>
      <c r="BN56" s="64"/>
      <c r="BO56" s="64"/>
      <c r="BP56" s="64"/>
      <c r="BQ56" s="64"/>
      <c r="BR56" s="64"/>
      <c r="BS56" s="64"/>
      <c r="BT56" s="64"/>
      <c r="BU56" s="64"/>
      <c r="BV56" s="64"/>
      <c r="BW56" s="64"/>
      <c r="BX56" s="64"/>
      <c r="BY56" s="64"/>
      <c r="BZ56" s="64"/>
      <c r="CA56" s="64"/>
      <c r="CB56" s="64"/>
      <c r="CC56" s="64"/>
      <c r="CD56" s="64"/>
      <c r="CE56" s="64"/>
      <c r="CF56" s="64"/>
      <c r="CG56" s="64"/>
      <c r="CH56" s="64"/>
      <c r="CI56" s="64"/>
      <c r="CJ56" s="64"/>
      <c r="CK56" s="64"/>
      <c r="CL56" s="64"/>
      <c r="CM56" s="64"/>
      <c r="CN56" s="64"/>
      <c r="CO56" s="64"/>
      <c r="CP56" s="64"/>
      <c r="CQ56" s="64"/>
      <c r="CR56" s="64"/>
      <c r="CS56" s="64"/>
      <c r="CT56" s="64"/>
      <c r="CU56" s="64"/>
      <c r="CV56" s="64"/>
      <c r="CW56" s="64"/>
      <c r="CX56" s="64"/>
      <c r="CY56" s="64"/>
      <c r="CZ56" s="64"/>
      <c r="DA56" s="64"/>
      <c r="DB56" s="64"/>
      <c r="DC56" s="64"/>
      <c r="DD56" s="64"/>
      <c r="DE56" s="64"/>
      <c r="DF56" s="64"/>
      <c r="DG56" s="64"/>
      <c r="DH56" s="64"/>
      <c r="DI56" s="64"/>
      <c r="DJ56" s="64"/>
      <c r="DK56" s="64"/>
      <c r="DL56" s="64"/>
      <c r="DM56" s="64"/>
      <c r="DN56" s="64"/>
      <c r="DO56" s="64"/>
      <c r="DP56" s="64"/>
      <c r="DQ56" s="64"/>
      <c r="DR56" s="64"/>
      <c r="DS56" s="64"/>
      <c r="DT56" s="64"/>
      <c r="DU56" s="64"/>
    </row>
    <row r="57" spans="1:125" s="58" customFormat="1" x14ac:dyDescent="0.3">
      <c r="A57" s="23">
        <v>1</v>
      </c>
      <c r="B57" s="30" t="s">
        <v>50</v>
      </c>
      <c r="C57" s="31"/>
      <c r="D57" s="25">
        <f t="shared" si="16"/>
        <v>26</v>
      </c>
      <c r="E57" s="23"/>
      <c r="F57" s="25">
        <f t="shared" si="17"/>
        <v>26</v>
      </c>
      <c r="G57" s="23"/>
      <c r="H57" s="23" t="s">
        <v>244</v>
      </c>
      <c r="I57" s="64"/>
      <c r="J57" s="23">
        <v>0</v>
      </c>
      <c r="K57" s="23"/>
      <c r="L57" s="27">
        <v>47100</v>
      </c>
      <c r="M57" s="23"/>
      <c r="N57" s="27">
        <v>58537</v>
      </c>
      <c r="O57" s="23"/>
      <c r="P57" s="27">
        <f>N57-L57</f>
        <v>11437</v>
      </c>
      <c r="Q57" s="23"/>
      <c r="R57" s="28">
        <f>L57/N57</f>
        <v>0.80461930061328735</v>
      </c>
      <c r="S57" s="66"/>
      <c r="T57" s="66"/>
      <c r="U57" s="66"/>
      <c r="V57" s="66"/>
      <c r="W57" s="23">
        <v>25</v>
      </c>
      <c r="X57" s="64"/>
      <c r="Y57" s="23">
        <v>25</v>
      </c>
      <c r="Z57" s="64"/>
      <c r="AA57" s="8">
        <f t="shared" si="18"/>
        <v>26</v>
      </c>
      <c r="AB57" s="8"/>
      <c r="AC57" s="8">
        <f t="shared" si="19"/>
        <v>26</v>
      </c>
      <c r="AD57" s="64"/>
      <c r="AE57" s="64"/>
      <c r="AF57" s="64"/>
      <c r="AG57" s="64"/>
      <c r="AH57" s="64"/>
      <c r="AI57" s="64"/>
      <c r="AJ57" s="64"/>
      <c r="AK57" s="64"/>
      <c r="AL57" s="64"/>
      <c r="AM57" s="64"/>
      <c r="AN57" s="64"/>
      <c r="AO57" s="64"/>
      <c r="AP57" s="64"/>
      <c r="AQ57" s="64"/>
      <c r="AR57" s="64"/>
      <c r="AS57" s="64"/>
      <c r="AT57" s="64"/>
      <c r="AU57" s="64"/>
      <c r="AV57" s="64"/>
      <c r="AW57" s="64"/>
      <c r="AX57" s="64"/>
      <c r="AY57" s="64"/>
      <c r="AZ57" s="64"/>
      <c r="BA57" s="64"/>
      <c r="BB57" s="64"/>
      <c r="BC57" s="64"/>
      <c r="BD57" s="64"/>
      <c r="BE57" s="64"/>
      <c r="BF57" s="64"/>
      <c r="BG57" s="64"/>
      <c r="BH57" s="64"/>
      <c r="BI57" s="64"/>
      <c r="BJ57" s="64"/>
      <c r="BK57" s="64"/>
      <c r="BL57" s="64"/>
      <c r="BM57" s="64"/>
      <c r="BN57" s="64"/>
      <c r="BO57" s="64"/>
      <c r="BP57" s="64"/>
      <c r="BQ57" s="64"/>
      <c r="BR57" s="64"/>
      <c r="BS57" s="64"/>
      <c r="BT57" s="64"/>
      <c r="BU57" s="64"/>
      <c r="BV57" s="64"/>
      <c r="BW57" s="64"/>
      <c r="BX57" s="64"/>
      <c r="BY57" s="64"/>
      <c r="BZ57" s="64"/>
      <c r="CA57" s="64"/>
      <c r="CB57" s="64"/>
      <c r="CC57" s="64"/>
      <c r="CD57" s="64"/>
      <c r="CE57" s="64"/>
      <c r="CF57" s="64"/>
      <c r="CG57" s="64"/>
      <c r="CH57" s="64"/>
      <c r="CI57" s="64"/>
      <c r="CJ57" s="64"/>
      <c r="CK57" s="64"/>
      <c r="CL57" s="64"/>
      <c r="CM57" s="64"/>
      <c r="CN57" s="64"/>
      <c r="CO57" s="64"/>
      <c r="CP57" s="64"/>
      <c r="CQ57" s="64"/>
      <c r="CR57" s="64"/>
      <c r="CS57" s="64"/>
      <c r="CT57" s="64"/>
      <c r="CU57" s="64"/>
      <c r="CV57" s="64"/>
      <c r="CW57" s="64"/>
      <c r="CX57" s="64"/>
      <c r="CY57" s="64"/>
      <c r="CZ57" s="64"/>
      <c r="DA57" s="64"/>
      <c r="DB57" s="64"/>
      <c r="DC57" s="64"/>
      <c r="DD57" s="64"/>
      <c r="DE57" s="64"/>
      <c r="DF57" s="64"/>
      <c r="DG57" s="64"/>
      <c r="DH57" s="64"/>
      <c r="DI57" s="64"/>
      <c r="DJ57" s="64"/>
      <c r="DK57" s="64"/>
      <c r="DL57" s="64"/>
      <c r="DM57" s="64"/>
      <c r="DN57" s="64"/>
      <c r="DO57" s="64"/>
      <c r="DP57" s="64"/>
      <c r="DQ57" s="64"/>
      <c r="DR57" s="64"/>
      <c r="DS57" s="64"/>
      <c r="DT57" s="64"/>
      <c r="DU57" s="64"/>
    </row>
    <row r="58" spans="1:125" s="58" customFormat="1" x14ac:dyDescent="0.3">
      <c r="A58" s="23">
        <v>1</v>
      </c>
      <c r="B58" s="30" t="s">
        <v>50</v>
      </c>
      <c r="C58" s="31"/>
      <c r="D58" s="25">
        <f t="shared" si="16"/>
        <v>28</v>
      </c>
      <c r="E58" s="23"/>
      <c r="F58" s="25">
        <f t="shared" si="17"/>
        <v>31</v>
      </c>
      <c r="G58" s="23"/>
      <c r="H58" s="23" t="s">
        <v>243</v>
      </c>
      <c r="I58" s="64"/>
      <c r="J58" s="23">
        <v>17</v>
      </c>
      <c r="K58" s="23"/>
      <c r="L58" s="27">
        <v>53500</v>
      </c>
      <c r="M58" s="23"/>
      <c r="N58" s="27">
        <v>58537</v>
      </c>
      <c r="O58" s="23"/>
      <c r="P58" s="27">
        <f t="shared" si="20"/>
        <v>5037</v>
      </c>
      <c r="Q58" s="23"/>
      <c r="R58" s="28">
        <f t="shared" si="21"/>
        <v>0.91395185950766178</v>
      </c>
      <c r="S58" s="23"/>
      <c r="T58" s="23"/>
      <c r="U58" s="23"/>
      <c r="V58" s="23"/>
      <c r="W58" s="23">
        <v>27</v>
      </c>
      <c r="X58" s="64"/>
      <c r="Y58" s="23">
        <v>30</v>
      </c>
      <c r="Z58" s="64"/>
      <c r="AA58" s="8">
        <f t="shared" si="18"/>
        <v>28</v>
      </c>
      <c r="AB58" s="8"/>
      <c r="AC58" s="8">
        <f t="shared" si="19"/>
        <v>31</v>
      </c>
      <c r="AD58" s="64"/>
      <c r="AE58" s="64"/>
      <c r="AF58" s="64"/>
      <c r="AG58" s="64"/>
      <c r="AH58" s="64"/>
      <c r="AI58" s="64"/>
      <c r="AJ58" s="64"/>
      <c r="AK58" s="64"/>
      <c r="AL58" s="64"/>
      <c r="AM58" s="64"/>
      <c r="AN58" s="64"/>
      <c r="AO58" s="64"/>
      <c r="AP58" s="64"/>
      <c r="AQ58" s="64"/>
      <c r="AR58" s="64"/>
      <c r="AS58" s="64"/>
      <c r="AT58" s="64"/>
      <c r="AU58" s="64"/>
      <c r="AV58" s="64"/>
      <c r="AW58" s="64"/>
      <c r="AX58" s="64"/>
      <c r="AY58" s="64"/>
      <c r="AZ58" s="64"/>
      <c r="BA58" s="64"/>
      <c r="BB58" s="64"/>
      <c r="BC58" s="64"/>
      <c r="BD58" s="64"/>
      <c r="BE58" s="64"/>
      <c r="BF58" s="64"/>
      <c r="BG58" s="64"/>
      <c r="BH58" s="64"/>
      <c r="BI58" s="64"/>
      <c r="BJ58" s="64"/>
      <c r="BK58" s="64"/>
      <c r="BL58" s="64"/>
      <c r="BM58" s="64"/>
      <c r="BN58" s="64"/>
      <c r="BO58" s="64"/>
      <c r="BP58" s="64"/>
      <c r="BQ58" s="64"/>
      <c r="BR58" s="64"/>
      <c r="BS58" s="64"/>
      <c r="BT58" s="64"/>
      <c r="BU58" s="64"/>
      <c r="BV58" s="64"/>
      <c r="BW58" s="64"/>
      <c r="BX58" s="64"/>
      <c r="BY58" s="64"/>
      <c r="BZ58" s="64"/>
      <c r="CA58" s="64"/>
      <c r="CB58" s="64"/>
      <c r="CC58" s="64"/>
      <c r="CD58" s="64"/>
      <c r="CE58" s="64"/>
      <c r="CF58" s="64"/>
      <c r="CG58" s="64"/>
      <c r="CH58" s="64"/>
      <c r="CI58" s="64"/>
      <c r="CJ58" s="64"/>
      <c r="CK58" s="64"/>
      <c r="CL58" s="64"/>
      <c r="CM58" s="64"/>
      <c r="CN58" s="64"/>
      <c r="CO58" s="64"/>
      <c r="CP58" s="64"/>
      <c r="CQ58" s="64"/>
      <c r="CR58" s="64"/>
      <c r="CS58" s="64"/>
      <c r="CT58" s="64"/>
      <c r="CU58" s="64"/>
      <c r="CV58" s="64"/>
      <c r="CW58" s="64"/>
      <c r="CX58" s="64"/>
      <c r="CY58" s="64"/>
      <c r="CZ58" s="64"/>
      <c r="DA58" s="64"/>
      <c r="DB58" s="64"/>
      <c r="DC58" s="64"/>
      <c r="DD58" s="64"/>
      <c r="DE58" s="64"/>
      <c r="DF58" s="64"/>
      <c r="DG58" s="64"/>
      <c r="DH58" s="64"/>
      <c r="DI58" s="64"/>
      <c r="DJ58" s="64"/>
      <c r="DK58" s="64"/>
      <c r="DL58" s="64"/>
      <c r="DM58" s="64"/>
      <c r="DN58" s="64"/>
      <c r="DO58" s="64"/>
      <c r="DP58" s="64"/>
      <c r="DQ58" s="64"/>
      <c r="DR58" s="64"/>
      <c r="DS58" s="64"/>
      <c r="DT58" s="64"/>
      <c r="DU58" s="64"/>
    </row>
    <row r="59" spans="1:125" s="58" customFormat="1" x14ac:dyDescent="0.3">
      <c r="A59" s="23">
        <v>1</v>
      </c>
      <c r="B59" s="30" t="s">
        <v>50</v>
      </c>
      <c r="C59" s="31"/>
      <c r="D59" s="25">
        <f t="shared" si="16"/>
        <v>7</v>
      </c>
      <c r="E59" s="23"/>
      <c r="F59" s="25">
        <f t="shared" si="17"/>
        <v>17</v>
      </c>
      <c r="G59" s="23"/>
      <c r="H59" s="23" t="s">
        <v>258</v>
      </c>
      <c r="I59" s="64"/>
      <c r="J59" s="23">
        <v>0</v>
      </c>
      <c r="K59" s="23"/>
      <c r="L59" s="27">
        <v>44600</v>
      </c>
      <c r="M59" s="23"/>
      <c r="N59" s="27">
        <v>54210</v>
      </c>
      <c r="O59" s="23"/>
      <c r="P59" s="27">
        <f t="shared" si="20"/>
        <v>9610</v>
      </c>
      <c r="Q59" s="23"/>
      <c r="R59" s="28">
        <f t="shared" si="21"/>
        <v>0.82272643423722558</v>
      </c>
      <c r="S59" s="23"/>
      <c r="T59" s="23"/>
      <c r="U59" s="23"/>
      <c r="V59" s="23"/>
      <c r="W59" s="23">
        <v>6</v>
      </c>
      <c r="X59" s="64"/>
      <c r="Y59" s="23">
        <v>16</v>
      </c>
      <c r="Z59" s="64"/>
      <c r="AA59" s="8">
        <f t="shared" si="18"/>
        <v>7</v>
      </c>
      <c r="AB59" s="8"/>
      <c r="AC59" s="8">
        <f t="shared" si="19"/>
        <v>17</v>
      </c>
      <c r="AD59" s="64"/>
      <c r="AE59" s="64"/>
      <c r="AF59" s="64"/>
      <c r="AG59" s="64"/>
      <c r="AH59" s="64"/>
      <c r="AI59" s="64"/>
      <c r="AJ59" s="64"/>
      <c r="AK59" s="64"/>
      <c r="AL59" s="64"/>
      <c r="AM59" s="64"/>
      <c r="AN59" s="64"/>
      <c r="AO59" s="64"/>
      <c r="AP59" s="64"/>
      <c r="AQ59" s="64"/>
      <c r="AR59" s="64"/>
      <c r="AS59" s="64"/>
      <c r="AT59" s="64"/>
      <c r="AU59" s="64"/>
      <c r="AV59" s="64"/>
      <c r="AW59" s="64"/>
      <c r="AX59" s="64"/>
      <c r="AY59" s="64"/>
      <c r="AZ59" s="64"/>
      <c r="BA59" s="64"/>
      <c r="BB59" s="64"/>
      <c r="BC59" s="64"/>
      <c r="BD59" s="64"/>
      <c r="BE59" s="64"/>
      <c r="BF59" s="64"/>
      <c r="BG59" s="64"/>
      <c r="BH59" s="64"/>
      <c r="BI59" s="64"/>
      <c r="BJ59" s="64"/>
      <c r="BK59" s="64"/>
      <c r="BL59" s="64"/>
      <c r="BM59" s="64"/>
      <c r="BN59" s="64"/>
      <c r="BO59" s="64"/>
      <c r="BP59" s="64"/>
      <c r="BQ59" s="64"/>
      <c r="BR59" s="64"/>
      <c r="BS59" s="64"/>
      <c r="BT59" s="64"/>
      <c r="BU59" s="64"/>
      <c r="BV59" s="64"/>
      <c r="BW59" s="64"/>
      <c r="BX59" s="64"/>
      <c r="BY59" s="64"/>
      <c r="BZ59" s="64"/>
      <c r="CA59" s="64"/>
      <c r="CB59" s="64"/>
      <c r="CC59" s="64"/>
      <c r="CD59" s="64"/>
      <c r="CE59" s="64"/>
      <c r="CF59" s="64"/>
      <c r="CG59" s="64"/>
      <c r="CH59" s="64"/>
      <c r="CI59" s="64"/>
      <c r="CJ59" s="64"/>
      <c r="CK59" s="64"/>
      <c r="CL59" s="64"/>
      <c r="CM59" s="64"/>
      <c r="CN59" s="64"/>
      <c r="CO59" s="64"/>
      <c r="CP59" s="64"/>
      <c r="CQ59" s="64"/>
      <c r="CR59" s="64"/>
      <c r="CS59" s="64"/>
      <c r="CT59" s="64"/>
      <c r="CU59" s="64"/>
      <c r="CV59" s="64"/>
      <c r="CW59" s="64"/>
      <c r="CX59" s="64"/>
      <c r="CY59" s="64"/>
      <c r="CZ59" s="64"/>
      <c r="DA59" s="64"/>
      <c r="DB59" s="64"/>
      <c r="DC59" s="64"/>
      <c r="DD59" s="64"/>
      <c r="DE59" s="64"/>
      <c r="DF59" s="64"/>
      <c r="DG59" s="64"/>
      <c r="DH59" s="64"/>
      <c r="DI59" s="64"/>
      <c r="DJ59" s="64"/>
      <c r="DK59" s="64"/>
      <c r="DL59" s="64"/>
      <c r="DM59" s="64"/>
      <c r="DN59" s="64"/>
      <c r="DO59" s="64"/>
      <c r="DP59" s="64"/>
      <c r="DQ59" s="64"/>
      <c r="DR59" s="64"/>
      <c r="DS59" s="64"/>
      <c r="DT59" s="64"/>
      <c r="DU59" s="64"/>
    </row>
    <row r="60" spans="1:125" s="58" customFormat="1" x14ac:dyDescent="0.3">
      <c r="A60" s="23">
        <v>1</v>
      </c>
      <c r="B60" s="30" t="s">
        <v>50</v>
      </c>
      <c r="C60" s="31"/>
      <c r="D60" s="25">
        <f t="shared" si="16"/>
        <v>6</v>
      </c>
      <c r="E60" s="23"/>
      <c r="F60" s="25">
        <f t="shared" si="17"/>
        <v>10</v>
      </c>
      <c r="G60" s="23"/>
      <c r="H60" s="23" t="s">
        <v>244</v>
      </c>
      <c r="I60" s="64"/>
      <c r="J60" s="23">
        <v>0</v>
      </c>
      <c r="K60" s="23"/>
      <c r="L60" s="27">
        <v>47650</v>
      </c>
      <c r="M60" s="23"/>
      <c r="N60" s="27">
        <v>47204</v>
      </c>
      <c r="O60" s="23"/>
      <c r="P60" s="27">
        <f t="shared" si="20"/>
        <v>-446</v>
      </c>
      <c r="Q60" s="23"/>
      <c r="R60" s="62">
        <f t="shared" si="21"/>
        <v>1.0094483518345903</v>
      </c>
      <c r="S60" s="23"/>
      <c r="T60" s="23"/>
      <c r="U60" s="23"/>
      <c r="V60" s="23"/>
      <c r="W60" s="23">
        <v>5</v>
      </c>
      <c r="X60" s="64"/>
      <c r="Y60" s="23">
        <v>9</v>
      </c>
      <c r="Z60" s="64"/>
      <c r="AA60" s="8">
        <f t="shared" si="18"/>
        <v>6</v>
      </c>
      <c r="AB60" s="8"/>
      <c r="AC60" s="8">
        <f t="shared" si="19"/>
        <v>10</v>
      </c>
      <c r="AD60" s="64"/>
      <c r="AE60" s="64"/>
      <c r="AF60" s="64"/>
      <c r="AG60" s="64"/>
      <c r="AH60" s="64"/>
      <c r="AI60" s="64"/>
      <c r="AJ60" s="64"/>
      <c r="AK60" s="64"/>
      <c r="AL60" s="64"/>
      <c r="AM60" s="64"/>
      <c r="AN60" s="64"/>
      <c r="AO60" s="64"/>
      <c r="AP60" s="64"/>
      <c r="AQ60" s="64"/>
      <c r="AR60" s="64"/>
      <c r="AS60" s="64"/>
      <c r="AT60" s="64"/>
      <c r="AU60" s="64"/>
      <c r="AV60" s="64"/>
      <c r="AW60" s="64"/>
      <c r="AX60" s="64"/>
      <c r="AY60" s="64"/>
      <c r="AZ60" s="64"/>
      <c r="BA60" s="64"/>
      <c r="BB60" s="64"/>
      <c r="BC60" s="64"/>
      <c r="BD60" s="64"/>
      <c r="BE60" s="64"/>
      <c r="BF60" s="64"/>
      <c r="BG60" s="64"/>
      <c r="BH60" s="64"/>
      <c r="BI60" s="64"/>
      <c r="BJ60" s="64"/>
      <c r="BK60" s="64"/>
      <c r="BL60" s="64"/>
      <c r="BM60" s="64"/>
      <c r="BN60" s="64"/>
      <c r="BO60" s="64"/>
      <c r="BP60" s="64"/>
      <c r="BQ60" s="64"/>
      <c r="BR60" s="64"/>
      <c r="BS60" s="64"/>
      <c r="BT60" s="64"/>
      <c r="BU60" s="64"/>
      <c r="BV60" s="64"/>
      <c r="BW60" s="64"/>
      <c r="BX60" s="64"/>
      <c r="BY60" s="64"/>
      <c r="BZ60" s="64"/>
      <c r="CA60" s="64"/>
      <c r="CB60" s="64"/>
      <c r="CC60" s="64"/>
      <c r="CD60" s="64"/>
      <c r="CE60" s="64"/>
      <c r="CF60" s="64"/>
      <c r="CG60" s="64"/>
      <c r="CH60" s="64"/>
      <c r="CI60" s="64"/>
      <c r="CJ60" s="64"/>
      <c r="CK60" s="64"/>
      <c r="CL60" s="64"/>
      <c r="CM60" s="64"/>
      <c r="CN60" s="64"/>
      <c r="CO60" s="64"/>
      <c r="CP60" s="64"/>
      <c r="CQ60" s="64"/>
      <c r="CR60" s="64"/>
      <c r="CS60" s="64"/>
      <c r="CT60" s="64"/>
      <c r="CU60" s="64"/>
      <c r="CV60" s="64"/>
      <c r="CW60" s="64"/>
      <c r="CX60" s="64"/>
      <c r="CY60" s="64"/>
      <c r="CZ60" s="64"/>
      <c r="DA60" s="64"/>
      <c r="DB60" s="64"/>
      <c r="DC60" s="64"/>
      <c r="DD60" s="64"/>
      <c r="DE60" s="64"/>
      <c r="DF60" s="64"/>
      <c r="DG60" s="64"/>
      <c r="DH60" s="64"/>
      <c r="DI60" s="64"/>
      <c r="DJ60" s="64"/>
      <c r="DK60" s="64"/>
      <c r="DL60" s="64"/>
      <c r="DM60" s="64"/>
      <c r="DN60" s="64"/>
      <c r="DO60" s="64"/>
      <c r="DP60" s="64"/>
      <c r="DQ60" s="64"/>
      <c r="DR60" s="64"/>
      <c r="DS60" s="64"/>
      <c r="DT60" s="64"/>
      <c r="DU60" s="64"/>
    </row>
    <row r="61" spans="1:125" s="8" customFormat="1" x14ac:dyDescent="0.3">
      <c r="A61" s="23">
        <v>1</v>
      </c>
      <c r="B61" s="30" t="s">
        <v>50</v>
      </c>
      <c r="C61" s="31"/>
      <c r="D61" s="25">
        <f t="shared" si="16"/>
        <v>15</v>
      </c>
      <c r="E61" s="23"/>
      <c r="F61" s="25">
        <f t="shared" si="17"/>
        <v>15</v>
      </c>
      <c r="G61" s="23"/>
      <c r="H61" s="23" t="s">
        <v>242</v>
      </c>
      <c r="I61" s="64"/>
      <c r="J61" s="23">
        <v>6</v>
      </c>
      <c r="K61" s="23"/>
      <c r="L61" s="27">
        <v>40000</v>
      </c>
      <c r="M61" s="23"/>
      <c r="N61" s="27">
        <v>46037</v>
      </c>
      <c r="O61" s="23"/>
      <c r="P61" s="27">
        <f t="shared" si="20"/>
        <v>6037</v>
      </c>
      <c r="Q61" s="23"/>
      <c r="R61" s="28">
        <f t="shared" si="21"/>
        <v>0.86886634663422901</v>
      </c>
      <c r="S61" s="23"/>
      <c r="T61" s="23"/>
      <c r="U61" s="23"/>
      <c r="V61" s="23"/>
      <c r="W61" s="23">
        <v>14</v>
      </c>
      <c r="X61" s="64"/>
      <c r="Y61" s="23">
        <v>14</v>
      </c>
      <c r="Z61" s="64"/>
      <c r="AA61" s="8">
        <f t="shared" si="18"/>
        <v>15</v>
      </c>
      <c r="AC61" s="8">
        <f t="shared" si="19"/>
        <v>15</v>
      </c>
      <c r="AD61" s="64"/>
      <c r="AE61" s="64"/>
      <c r="AF61" s="64"/>
      <c r="AG61" s="64"/>
      <c r="AH61" s="64"/>
      <c r="AI61" s="64"/>
      <c r="AJ61" s="64"/>
      <c r="AK61" s="64"/>
      <c r="AL61" s="64"/>
      <c r="AM61" s="64"/>
      <c r="AN61" s="64"/>
      <c r="AO61" s="64"/>
      <c r="AP61" s="64"/>
      <c r="AQ61" s="64"/>
      <c r="AR61" s="64"/>
      <c r="AS61" s="64"/>
      <c r="AT61" s="64"/>
      <c r="AU61" s="64"/>
      <c r="AV61" s="64"/>
      <c r="AW61" s="64"/>
      <c r="AX61" s="64"/>
      <c r="AY61" s="64"/>
      <c r="AZ61" s="64"/>
      <c r="BA61" s="64"/>
      <c r="BB61" s="64"/>
      <c r="BC61" s="64"/>
      <c r="BD61" s="64"/>
      <c r="BE61" s="64"/>
      <c r="BF61" s="64"/>
      <c r="BG61" s="64"/>
      <c r="BH61" s="64"/>
      <c r="BI61" s="64"/>
      <c r="BJ61" s="64"/>
      <c r="BK61" s="64"/>
      <c r="BL61" s="64"/>
      <c r="BM61" s="64"/>
      <c r="BN61" s="64"/>
      <c r="BO61" s="64"/>
      <c r="BP61" s="64"/>
      <c r="BQ61" s="64"/>
      <c r="BR61" s="64"/>
      <c r="BS61" s="64"/>
      <c r="BT61" s="64"/>
      <c r="BU61" s="64"/>
      <c r="BV61" s="64"/>
      <c r="BW61" s="64"/>
      <c r="BX61" s="64"/>
      <c r="BY61" s="64"/>
      <c r="BZ61" s="64"/>
      <c r="CA61" s="64"/>
      <c r="CB61" s="64"/>
      <c r="CC61" s="64"/>
      <c r="CD61" s="64"/>
      <c r="CE61" s="64"/>
      <c r="CF61" s="64"/>
      <c r="CG61" s="64"/>
      <c r="CH61" s="64"/>
      <c r="CI61" s="64"/>
      <c r="CJ61" s="64"/>
      <c r="CK61" s="64"/>
      <c r="CL61" s="64"/>
      <c r="CM61" s="64"/>
      <c r="CN61" s="64"/>
      <c r="CO61" s="64"/>
      <c r="CP61" s="64"/>
      <c r="CQ61" s="64"/>
      <c r="CR61" s="64"/>
      <c r="CS61" s="64"/>
      <c r="CT61" s="64"/>
      <c r="CU61" s="64"/>
      <c r="CV61" s="64"/>
      <c r="CW61" s="64"/>
      <c r="CX61" s="64"/>
      <c r="CY61" s="64"/>
      <c r="CZ61" s="64"/>
      <c r="DA61" s="64"/>
      <c r="DB61" s="64"/>
      <c r="DC61" s="64"/>
      <c r="DD61" s="64"/>
      <c r="DE61" s="64"/>
      <c r="DF61" s="64"/>
      <c r="DG61" s="64"/>
      <c r="DH61" s="64"/>
      <c r="DI61" s="64"/>
      <c r="DJ61" s="64"/>
      <c r="DK61" s="64"/>
      <c r="DL61" s="64"/>
      <c r="DM61" s="64"/>
      <c r="DN61" s="64"/>
      <c r="DO61" s="64"/>
      <c r="DP61" s="64"/>
      <c r="DQ61" s="64"/>
      <c r="DR61" s="64"/>
      <c r="DS61" s="64"/>
      <c r="DT61" s="64"/>
      <c r="DU61" s="64"/>
    </row>
    <row r="62" spans="1:125" s="8" customFormat="1" x14ac:dyDescent="0.3">
      <c r="A62" s="23"/>
      <c r="B62" s="24"/>
      <c r="C62" s="31"/>
      <c r="D62" s="25"/>
      <c r="E62" s="23"/>
      <c r="F62" s="25"/>
      <c r="G62" s="23"/>
      <c r="H62" s="26"/>
      <c r="I62" s="23"/>
      <c r="J62" s="25"/>
      <c r="K62" s="23"/>
      <c r="L62" s="27"/>
      <c r="M62" s="23"/>
      <c r="N62" s="27"/>
      <c r="O62" s="23"/>
      <c r="P62" s="27"/>
      <c r="Q62" s="23"/>
      <c r="R62" s="28"/>
      <c r="S62" s="23"/>
      <c r="T62" s="64"/>
      <c r="U62" s="64"/>
      <c r="V62" s="64"/>
      <c r="W62" s="23"/>
      <c r="X62" s="64"/>
      <c r="Y62" s="64"/>
      <c r="Z62" s="64"/>
      <c r="AA62" s="64"/>
      <c r="AB62" s="64"/>
      <c r="AC62" s="64"/>
      <c r="AD62" s="64"/>
      <c r="AE62" s="64"/>
      <c r="AF62" s="64"/>
      <c r="AG62" s="64"/>
      <c r="AH62" s="64"/>
      <c r="AI62" s="64"/>
      <c r="AJ62" s="64"/>
      <c r="AK62" s="64"/>
      <c r="AL62" s="64"/>
      <c r="AM62" s="64"/>
      <c r="AN62" s="64"/>
      <c r="AO62" s="64"/>
      <c r="AP62" s="64"/>
      <c r="AQ62" s="64"/>
      <c r="AR62" s="64"/>
      <c r="AS62" s="64"/>
      <c r="AT62" s="64"/>
      <c r="AU62" s="64"/>
      <c r="AV62" s="64"/>
      <c r="AW62" s="64"/>
      <c r="AX62" s="64"/>
      <c r="AY62" s="64"/>
      <c r="AZ62" s="64"/>
      <c r="BA62" s="64"/>
      <c r="BB62" s="64"/>
      <c r="BC62" s="64"/>
      <c r="BD62" s="64"/>
      <c r="BE62" s="64"/>
      <c r="BF62" s="64"/>
      <c r="BG62" s="64"/>
      <c r="BH62" s="64"/>
      <c r="BI62" s="64"/>
      <c r="BJ62" s="64"/>
      <c r="BK62" s="64"/>
      <c r="BL62" s="64"/>
      <c r="BM62" s="64"/>
      <c r="BN62" s="64"/>
      <c r="BO62" s="64"/>
      <c r="BP62" s="64"/>
      <c r="BQ62" s="64"/>
      <c r="BR62" s="64"/>
      <c r="BS62" s="64"/>
      <c r="BT62" s="64"/>
      <c r="BU62" s="64"/>
      <c r="BV62" s="64"/>
      <c r="BW62" s="64"/>
      <c r="BX62" s="64"/>
      <c r="BY62" s="64"/>
      <c r="BZ62" s="64"/>
      <c r="CA62" s="64"/>
      <c r="CB62" s="64"/>
      <c r="CC62" s="64"/>
      <c r="CD62" s="64"/>
      <c r="CE62" s="64"/>
      <c r="CF62" s="64"/>
      <c r="CG62" s="64"/>
      <c r="CH62" s="64"/>
      <c r="CI62" s="64"/>
      <c r="CJ62" s="64"/>
      <c r="CK62" s="64"/>
      <c r="CL62" s="64"/>
      <c r="CM62" s="64"/>
      <c r="CN62" s="64"/>
      <c r="CO62" s="64"/>
      <c r="CP62" s="64"/>
      <c r="CQ62" s="64"/>
      <c r="CR62" s="64"/>
      <c r="CS62" s="64"/>
      <c r="CT62" s="64"/>
      <c r="CU62" s="64"/>
      <c r="CV62" s="64"/>
      <c r="CW62" s="64"/>
      <c r="CX62" s="64"/>
      <c r="CY62" s="64"/>
      <c r="CZ62" s="64"/>
      <c r="DA62" s="64"/>
      <c r="DB62" s="64"/>
      <c r="DC62" s="64"/>
      <c r="DD62" s="64"/>
      <c r="DE62" s="64"/>
      <c r="DF62" s="64"/>
      <c r="DG62" s="64"/>
      <c r="DH62" s="64"/>
      <c r="DI62" s="64"/>
      <c r="DJ62" s="64"/>
      <c r="DK62" s="64"/>
      <c r="DL62" s="64"/>
      <c r="DM62" s="64"/>
      <c r="DN62" s="64"/>
      <c r="DO62" s="64"/>
      <c r="DP62" s="64"/>
      <c r="DQ62" s="64"/>
      <c r="DR62" s="64"/>
      <c r="DS62" s="64"/>
      <c r="DT62" s="64"/>
      <c r="DU62" s="64"/>
    </row>
    <row r="63" spans="1:125" s="8" customFormat="1" ht="13.8" thickBot="1" x14ac:dyDescent="0.35">
      <c r="A63" s="34">
        <f>SUM(A16:A62)</f>
        <v>39</v>
      </c>
      <c r="B63" s="35" t="s">
        <v>21</v>
      </c>
      <c r="C63" s="19"/>
      <c r="D63" s="29"/>
      <c r="E63" s="1"/>
      <c r="F63" s="29"/>
      <c r="G63" s="1"/>
      <c r="H63" s="36"/>
      <c r="I63" s="1"/>
      <c r="J63" s="29"/>
      <c r="K63" s="1"/>
      <c r="L63" s="37">
        <f>SUM(L16:L62)</f>
        <v>1753350</v>
      </c>
      <c r="M63" s="1"/>
      <c r="N63" s="37">
        <f>SUM(N16:N62)</f>
        <v>2044041</v>
      </c>
      <c r="O63" s="1"/>
      <c r="P63" s="37">
        <f>N63-L63</f>
        <v>290691</v>
      </c>
      <c r="Q63" s="1"/>
      <c r="R63" s="38"/>
      <c r="S63" s="1"/>
      <c r="W63" s="1"/>
    </row>
    <row r="64" spans="1:125" s="8" customFormat="1" ht="13.8" thickTop="1" x14ac:dyDescent="0.3">
      <c r="A64" s="39"/>
      <c r="B64" s="35"/>
      <c r="C64" s="19"/>
      <c r="D64" s="29"/>
      <c r="E64" s="1"/>
      <c r="F64" s="29"/>
      <c r="G64" s="1"/>
      <c r="H64" s="36"/>
      <c r="I64" s="1"/>
      <c r="J64" s="29"/>
      <c r="K64" s="1"/>
      <c r="L64" s="38"/>
      <c r="M64" s="1"/>
      <c r="N64" s="38"/>
      <c r="O64" s="1"/>
      <c r="P64" s="38"/>
      <c r="Q64" s="1"/>
      <c r="R64" s="40"/>
      <c r="S64" s="1"/>
      <c r="W64" s="1"/>
    </row>
    <row r="65" spans="1:23" s="8" customFormat="1" ht="13.8" thickBot="1" x14ac:dyDescent="0.35">
      <c r="A65" s="39"/>
      <c r="B65" s="35"/>
      <c r="C65" s="19"/>
      <c r="D65" s="29"/>
      <c r="E65" s="1"/>
      <c r="F65" s="29"/>
      <c r="G65" s="1"/>
      <c r="H65" s="36"/>
      <c r="I65" s="1"/>
      <c r="J65" s="36" t="s">
        <v>22</v>
      </c>
      <c r="K65" s="1"/>
      <c r="L65" s="41">
        <f>L63/A63</f>
        <v>44957.692307692305</v>
      </c>
      <c r="M65" s="1"/>
      <c r="N65" s="41">
        <f>N63/A63</f>
        <v>52411.307692307695</v>
      </c>
      <c r="O65" s="1"/>
      <c r="P65" s="41">
        <f>P63/A63</f>
        <v>7453.6153846153848</v>
      </c>
      <c r="Q65" s="1"/>
      <c r="R65" s="42">
        <f>L65/N65</f>
        <v>0.85778612072849802</v>
      </c>
      <c r="S65" s="1"/>
      <c r="W65" s="1"/>
    </row>
    <row r="66" spans="1:23" s="8" customFormat="1" ht="13.8" thickTop="1" x14ac:dyDescent="0.3">
      <c r="A66" s="39"/>
      <c r="B66" s="35"/>
      <c r="C66" s="19"/>
      <c r="D66" s="29"/>
      <c r="E66" s="1"/>
      <c r="F66" s="29"/>
      <c r="G66" s="1"/>
      <c r="W66" s="1"/>
    </row>
    <row r="67" spans="1:23" s="8" customFormat="1" x14ac:dyDescent="0.3">
      <c r="A67" s="20" t="s">
        <v>23</v>
      </c>
      <c r="B67" s="43"/>
      <c r="C67" s="43"/>
      <c r="D67" s="44" t="s">
        <v>51</v>
      </c>
      <c r="E67" s="1"/>
      <c r="F67" s="29"/>
      <c r="G67" s="1"/>
      <c r="H67" s="36"/>
      <c r="I67" s="1"/>
      <c r="J67" s="1"/>
      <c r="K67" s="36"/>
      <c r="L67" s="38"/>
      <c r="M67" s="1"/>
      <c r="N67" s="38"/>
      <c r="O67" s="1"/>
      <c r="P67" s="38"/>
      <c r="Q67" s="1"/>
      <c r="R67" s="1"/>
      <c r="S67" s="1"/>
      <c r="T67" s="1"/>
      <c r="U67" s="1"/>
      <c r="V67" s="1"/>
      <c r="W67" s="1"/>
    </row>
    <row r="68" spans="1:23" s="8" customFormat="1" x14ac:dyDescent="0.3">
      <c r="A68" s="1"/>
      <c r="B68" s="43"/>
      <c r="C68" s="43"/>
      <c r="D68" s="1" t="s">
        <v>201</v>
      </c>
      <c r="E68" s="1"/>
      <c r="F68" s="29"/>
      <c r="G68" s="1"/>
      <c r="H68" s="36"/>
      <c r="I68" s="1"/>
      <c r="J68" s="1"/>
      <c r="K68" s="36"/>
      <c r="L68" s="38"/>
      <c r="M68" s="1"/>
      <c r="N68" s="38"/>
      <c r="O68" s="1"/>
      <c r="P68" s="38"/>
      <c r="Q68" s="1"/>
      <c r="R68" s="1"/>
      <c r="S68" s="1"/>
      <c r="T68" s="1"/>
      <c r="U68" s="1"/>
      <c r="V68" s="1"/>
      <c r="W68" s="1"/>
    </row>
    <row r="69" spans="1:23" s="8" customFormat="1" x14ac:dyDescent="0.3">
      <c r="B69" s="43"/>
      <c r="C69" s="43"/>
      <c r="D69" s="29"/>
      <c r="E69" s="1" t="s">
        <v>24</v>
      </c>
      <c r="F69" s="29"/>
      <c r="G69" s="1"/>
      <c r="H69" s="36"/>
      <c r="I69" s="1"/>
      <c r="J69" s="1"/>
      <c r="K69" s="36"/>
      <c r="L69" s="38"/>
      <c r="M69" s="1"/>
      <c r="N69" s="38"/>
      <c r="O69" s="1"/>
      <c r="P69" s="38"/>
      <c r="Q69" s="1"/>
      <c r="R69" s="45"/>
      <c r="S69" s="1"/>
      <c r="T69" s="1"/>
      <c r="U69" s="1"/>
      <c r="V69" s="1"/>
      <c r="W69" s="1"/>
    </row>
    <row r="70" spans="1:23" s="8" customFormat="1" x14ac:dyDescent="0.3">
      <c r="B70" s="43"/>
      <c r="C70" s="43"/>
      <c r="D70" s="29"/>
      <c r="E70" s="1"/>
      <c r="F70" s="29"/>
      <c r="G70" s="1"/>
      <c r="H70" s="36"/>
      <c r="I70" s="1"/>
      <c r="J70" s="1"/>
      <c r="K70" s="36"/>
      <c r="L70" s="38"/>
      <c r="M70" s="1"/>
      <c r="N70" s="38"/>
      <c r="O70" s="1"/>
      <c r="P70" s="38"/>
      <c r="Q70" s="1"/>
      <c r="R70" s="45"/>
      <c r="S70" s="1"/>
      <c r="T70" s="1"/>
      <c r="U70" s="1"/>
      <c r="V70" s="1"/>
      <c r="W70" s="1"/>
    </row>
    <row r="71" spans="1:23" s="8" customFormat="1" x14ac:dyDescent="0.3">
      <c r="A71" s="1" t="s">
        <v>202</v>
      </c>
      <c r="B71" s="43"/>
      <c r="C71" s="43"/>
      <c r="D71" s="29"/>
      <c r="E71" s="1"/>
      <c r="F71" s="29"/>
      <c r="G71" s="1"/>
      <c r="H71" s="36"/>
      <c r="I71" s="1"/>
      <c r="J71" s="29"/>
      <c r="K71" s="36"/>
      <c r="L71" s="2"/>
      <c r="M71" s="1"/>
      <c r="N71" s="2"/>
      <c r="O71" s="1"/>
      <c r="P71" s="2"/>
      <c r="Q71" s="1"/>
      <c r="R71" s="40"/>
      <c r="S71" s="1"/>
      <c r="T71" s="1"/>
      <c r="U71" s="1"/>
      <c r="V71" s="1"/>
      <c r="W71" s="1"/>
    </row>
    <row r="72" spans="1:23" s="8" customFormat="1" x14ac:dyDescent="0.3">
      <c r="A72" s="1" t="s">
        <v>203</v>
      </c>
      <c r="B72" s="43"/>
      <c r="C72" s="43"/>
      <c r="D72" s="29"/>
      <c r="E72" s="1"/>
      <c r="F72" s="29"/>
      <c r="G72" s="1"/>
      <c r="H72" s="36"/>
      <c r="I72" s="1"/>
      <c r="J72" s="29"/>
      <c r="K72" s="36"/>
      <c r="L72" s="2"/>
      <c r="M72" s="1"/>
      <c r="N72" s="2"/>
      <c r="O72" s="1"/>
      <c r="P72" s="2"/>
      <c r="Q72" s="1"/>
      <c r="R72" s="40"/>
      <c r="S72" s="1"/>
      <c r="T72" s="1"/>
      <c r="U72" s="1"/>
      <c r="V72" s="1"/>
      <c r="W72" s="1"/>
    </row>
    <row r="73" spans="1:23" s="8" customFormat="1" x14ac:dyDescent="0.3">
      <c r="A73" s="1"/>
      <c r="B73" s="43"/>
      <c r="C73" s="43"/>
      <c r="D73" s="29"/>
      <c r="E73" s="1"/>
      <c r="F73" s="29"/>
      <c r="G73" s="1"/>
      <c r="H73" s="36"/>
      <c r="I73" s="1"/>
      <c r="J73" s="29"/>
      <c r="K73" s="36"/>
      <c r="L73" s="2"/>
      <c r="M73" s="1"/>
      <c r="N73" s="2"/>
      <c r="O73" s="1"/>
      <c r="P73" s="2"/>
      <c r="Q73" s="1"/>
      <c r="R73" s="40"/>
      <c r="S73" s="1"/>
      <c r="T73" s="1"/>
      <c r="U73" s="1"/>
      <c r="V73" s="1"/>
      <c r="W73" s="1"/>
    </row>
    <row r="74" spans="1:23" s="1" customFormat="1" x14ac:dyDescent="0.3">
      <c r="A74" s="20" t="s">
        <v>204</v>
      </c>
      <c r="E74" s="2"/>
      <c r="L74" s="2"/>
      <c r="N74" s="2"/>
    </row>
    <row r="75" spans="1:23" s="1" customFormat="1" x14ac:dyDescent="0.3">
      <c r="A75" s="20" t="s">
        <v>205</v>
      </c>
      <c r="E75" s="2"/>
      <c r="L75" s="2"/>
      <c r="N75" s="2"/>
    </row>
    <row r="76" spans="1:23" s="1" customFormat="1" x14ac:dyDescent="0.3">
      <c r="E76" s="2"/>
      <c r="L76" s="2"/>
      <c r="N76" s="2"/>
    </row>
    <row r="77" spans="1:23" s="1" customFormat="1" x14ac:dyDescent="0.3">
      <c r="A77" s="20" t="s">
        <v>206</v>
      </c>
      <c r="E77" s="2"/>
      <c r="L77" s="2"/>
      <c r="N77" s="2"/>
      <c r="P77" s="11" t="s">
        <v>212</v>
      </c>
      <c r="R77" s="11" t="s">
        <v>6</v>
      </c>
      <c r="V77" s="11" t="s">
        <v>193</v>
      </c>
    </row>
    <row r="78" spans="1:23" s="1" customFormat="1" x14ac:dyDescent="0.3">
      <c r="A78" s="20"/>
      <c r="E78" s="2"/>
      <c r="L78" s="2"/>
      <c r="N78" s="2"/>
      <c r="P78" s="11" t="s">
        <v>213</v>
      </c>
      <c r="R78" s="11" t="s">
        <v>214</v>
      </c>
      <c r="V78" s="11" t="s">
        <v>191</v>
      </c>
    </row>
    <row r="79" spans="1:23" s="1" customFormat="1" x14ac:dyDescent="0.3">
      <c r="A79" s="20"/>
      <c r="E79" s="2"/>
      <c r="L79" s="2"/>
      <c r="N79" s="2"/>
      <c r="P79" s="11" t="s">
        <v>190</v>
      </c>
      <c r="R79" s="11" t="s">
        <v>215</v>
      </c>
      <c r="T79" s="11" t="s">
        <v>190</v>
      </c>
      <c r="V79" s="11" t="s">
        <v>26</v>
      </c>
    </row>
    <row r="80" spans="1:23" s="1" customFormat="1" x14ac:dyDescent="0.3">
      <c r="A80" s="20"/>
      <c r="E80" s="2"/>
      <c r="L80" s="86" t="s">
        <v>190</v>
      </c>
      <c r="N80" s="86" t="s">
        <v>193</v>
      </c>
      <c r="P80" s="11" t="s">
        <v>210</v>
      </c>
      <c r="R80" s="11" t="s">
        <v>211</v>
      </c>
      <c r="T80" s="11" t="s">
        <v>191</v>
      </c>
      <c r="V80" s="47" t="s">
        <v>27</v>
      </c>
    </row>
    <row r="81" spans="5:22" s="1" customFormat="1" x14ac:dyDescent="0.3">
      <c r="E81" s="2"/>
      <c r="H81" s="36"/>
      <c r="J81" s="29"/>
      <c r="L81" s="12" t="s">
        <v>191</v>
      </c>
      <c r="N81" s="12" t="s">
        <v>191</v>
      </c>
      <c r="P81" s="11" t="s">
        <v>192</v>
      </c>
      <c r="R81" s="11" t="s">
        <v>190</v>
      </c>
      <c r="T81" s="48" t="s">
        <v>19</v>
      </c>
      <c r="U81" s="48"/>
      <c r="V81" s="49" t="s">
        <v>28</v>
      </c>
    </row>
    <row r="82" spans="5:22" s="1" customFormat="1" x14ac:dyDescent="0.3">
      <c r="E82" s="2"/>
      <c r="H82" s="36"/>
      <c r="J82" s="29"/>
      <c r="L82" s="17" t="s">
        <v>14</v>
      </c>
      <c r="N82" s="17" t="s">
        <v>19</v>
      </c>
      <c r="P82" s="15" t="s">
        <v>14</v>
      </c>
      <c r="R82" s="15" t="s">
        <v>191</v>
      </c>
      <c r="T82" s="50" t="s">
        <v>29</v>
      </c>
      <c r="U82" s="51"/>
      <c r="V82" s="52" t="s">
        <v>30</v>
      </c>
    </row>
    <row r="83" spans="5:22" s="1" customFormat="1" x14ac:dyDescent="0.3">
      <c r="E83" s="2"/>
      <c r="H83" s="36"/>
      <c r="J83" s="29"/>
      <c r="L83" s="2"/>
      <c r="N83" s="2"/>
      <c r="T83" s="49"/>
      <c r="U83" s="49"/>
      <c r="V83" s="49"/>
    </row>
    <row r="84" spans="5:22" s="1" customFormat="1" x14ac:dyDescent="0.3">
      <c r="E84" s="2"/>
      <c r="H84" s="36"/>
      <c r="J84" s="29"/>
      <c r="K84" s="36" t="s">
        <v>268</v>
      </c>
      <c r="L84" s="2">
        <f>L65</f>
        <v>44957.692307692305</v>
      </c>
      <c r="N84" s="2">
        <f>N65</f>
        <v>52411.307692307695</v>
      </c>
      <c r="P84" s="38">
        <f t="shared" ref="P84:P89" si="22">L84-N84</f>
        <v>-7453.6153846153902</v>
      </c>
      <c r="R84" s="28">
        <f t="shared" ref="R84:R89" si="23">L84/N84</f>
        <v>0.85778612072849802</v>
      </c>
      <c r="T84" s="53">
        <v>0.02</v>
      </c>
      <c r="U84" s="49"/>
      <c r="V84" s="54">
        <v>0</v>
      </c>
    </row>
    <row r="85" spans="5:22" s="1" customFormat="1" x14ac:dyDescent="0.3">
      <c r="E85" s="2"/>
      <c r="H85" s="36"/>
      <c r="J85" s="29"/>
      <c r="K85" s="36" t="s">
        <v>260</v>
      </c>
      <c r="L85" s="2">
        <v>43835</v>
      </c>
      <c r="N85" s="2">
        <v>51826</v>
      </c>
      <c r="P85" s="38">
        <f t="shared" si="22"/>
        <v>-7991</v>
      </c>
      <c r="R85" s="28">
        <f t="shared" si="23"/>
        <v>0.84581098290433376</v>
      </c>
      <c r="T85" s="53">
        <v>0.02</v>
      </c>
      <c r="U85" s="49"/>
      <c r="V85" s="54">
        <v>0.02</v>
      </c>
    </row>
    <row r="86" spans="5:22" s="1" customFormat="1" x14ac:dyDescent="0.3">
      <c r="E86" s="2"/>
      <c r="H86" s="36"/>
      <c r="J86" s="29"/>
      <c r="K86" s="36" t="s">
        <v>240</v>
      </c>
      <c r="L86" s="2">
        <v>42764</v>
      </c>
      <c r="N86" s="2">
        <v>50855</v>
      </c>
      <c r="P86" s="38">
        <f t="shared" si="22"/>
        <v>-8091</v>
      </c>
      <c r="R86" s="28">
        <f t="shared" si="23"/>
        <v>0.84090059974437126</v>
      </c>
      <c r="T86" s="53">
        <v>0</v>
      </c>
      <c r="U86" s="53"/>
      <c r="V86" s="55">
        <v>0</v>
      </c>
    </row>
    <row r="87" spans="5:22" s="1" customFormat="1" x14ac:dyDescent="0.3">
      <c r="E87" s="2"/>
      <c r="H87" s="36"/>
      <c r="J87" s="29"/>
      <c r="K87" s="36" t="s">
        <v>239</v>
      </c>
      <c r="L87" s="2">
        <v>41906</v>
      </c>
      <c r="N87" s="2">
        <v>49797</v>
      </c>
      <c r="P87" s="38">
        <f t="shared" si="22"/>
        <v>-7891</v>
      </c>
      <c r="R87" s="28">
        <f t="shared" si="23"/>
        <v>0.84153663875333851</v>
      </c>
      <c r="T87" s="53">
        <v>1.6E-2</v>
      </c>
      <c r="U87" s="53"/>
      <c r="V87" s="53">
        <v>0</v>
      </c>
    </row>
    <row r="88" spans="5:22" s="1" customFormat="1" x14ac:dyDescent="0.3">
      <c r="E88" s="2"/>
      <c r="H88" s="36"/>
      <c r="J88" s="29"/>
      <c r="K88" s="36" t="s">
        <v>238</v>
      </c>
      <c r="L88" s="38">
        <v>41424</v>
      </c>
      <c r="N88" s="38">
        <v>49547</v>
      </c>
      <c r="P88" s="38">
        <f t="shared" si="22"/>
        <v>-8123</v>
      </c>
      <c r="R88" s="28">
        <f t="shared" si="23"/>
        <v>0.83605465517589361</v>
      </c>
      <c r="T88" s="53">
        <v>0</v>
      </c>
      <c r="U88" s="53"/>
      <c r="V88" s="53">
        <v>0</v>
      </c>
    </row>
    <row r="89" spans="5:22" s="1" customFormat="1" x14ac:dyDescent="0.3">
      <c r="E89" s="2"/>
      <c r="H89" s="26"/>
      <c r="I89" s="23"/>
      <c r="J89" s="25"/>
      <c r="K89" s="36" t="s">
        <v>209</v>
      </c>
      <c r="L89" s="38">
        <v>42201</v>
      </c>
      <c r="M89" s="39"/>
      <c r="N89" s="38">
        <v>49065</v>
      </c>
      <c r="O89" s="39"/>
      <c r="P89" s="38">
        <f t="shared" si="22"/>
        <v>-6864</v>
      </c>
      <c r="Q89" s="23"/>
      <c r="R89" s="28">
        <f t="shared" si="23"/>
        <v>0.86010394374808929</v>
      </c>
      <c r="S89" s="23"/>
      <c r="T89" s="53">
        <v>0.02</v>
      </c>
      <c r="U89" s="53"/>
      <c r="V89" s="53">
        <v>3.85E-2</v>
      </c>
    </row>
    <row r="90" spans="5:22" s="1" customFormat="1" x14ac:dyDescent="0.3">
      <c r="E90" s="2"/>
      <c r="H90" s="36"/>
      <c r="J90" s="29"/>
      <c r="K90" s="36" t="s">
        <v>208</v>
      </c>
      <c r="L90" s="38">
        <v>38637.333333333336</v>
      </c>
      <c r="M90" s="39"/>
      <c r="N90" s="38">
        <v>43450.809523809527</v>
      </c>
      <c r="O90" s="39"/>
      <c r="P90" s="38">
        <f t="shared" ref="P90:P95" si="24">L90-N90</f>
        <v>-4813.4761904761908</v>
      </c>
      <c r="R90" s="28">
        <f t="shared" ref="R90:R95" si="25">L90/N90</f>
        <v>0.88922010330236601</v>
      </c>
      <c r="T90" s="53">
        <v>2.5000000000000001E-2</v>
      </c>
      <c r="U90" s="53"/>
      <c r="V90" s="53"/>
    </row>
    <row r="91" spans="5:22" s="1" customFormat="1" x14ac:dyDescent="0.3">
      <c r="E91" s="2"/>
      <c r="H91" s="36"/>
      <c r="J91" s="29"/>
      <c r="K91" s="36" t="s">
        <v>207</v>
      </c>
      <c r="L91" s="38">
        <v>37359</v>
      </c>
      <c r="M91" s="39"/>
      <c r="N91" s="38">
        <v>41811</v>
      </c>
      <c r="O91" s="39"/>
      <c r="P91" s="38">
        <f t="shared" si="24"/>
        <v>-4452</v>
      </c>
      <c r="R91" s="28">
        <f t="shared" si="25"/>
        <v>0.89352084379708685</v>
      </c>
      <c r="T91" s="53">
        <v>0.02</v>
      </c>
      <c r="U91" s="53"/>
      <c r="V91" s="53"/>
    </row>
    <row r="92" spans="5:22" s="1" customFormat="1" x14ac:dyDescent="0.3">
      <c r="E92" s="2"/>
      <c r="H92" s="36"/>
      <c r="J92" s="29"/>
      <c r="K92" s="36" t="s">
        <v>40</v>
      </c>
      <c r="L92" s="38">
        <v>37460</v>
      </c>
      <c r="M92" s="39"/>
      <c r="N92" s="38">
        <v>42057</v>
      </c>
      <c r="O92" s="39"/>
      <c r="P92" s="38">
        <f t="shared" si="24"/>
        <v>-4597</v>
      </c>
      <c r="R92" s="28">
        <f t="shared" si="25"/>
        <v>0.89069596024443021</v>
      </c>
      <c r="S92" s="1" t="s">
        <v>34</v>
      </c>
      <c r="T92" s="53">
        <v>0.09</v>
      </c>
      <c r="U92" s="53"/>
      <c r="V92" s="53"/>
    </row>
    <row r="93" spans="5:22" s="1" customFormat="1" x14ac:dyDescent="0.3">
      <c r="E93" s="2"/>
      <c r="H93" s="36"/>
      <c r="J93" s="29"/>
      <c r="K93" s="36" t="s">
        <v>31</v>
      </c>
      <c r="L93" s="38">
        <v>34970</v>
      </c>
      <c r="M93" s="39"/>
      <c r="N93" s="38">
        <v>43086</v>
      </c>
      <c r="O93" s="39"/>
      <c r="P93" s="38">
        <f t="shared" si="24"/>
        <v>-8116</v>
      </c>
      <c r="R93" s="28">
        <f t="shared" si="25"/>
        <v>0.81163254885577685</v>
      </c>
      <c r="T93" s="53">
        <v>0.04</v>
      </c>
      <c r="U93" s="53"/>
      <c r="V93" s="53"/>
    </row>
    <row r="94" spans="5:22" s="1" customFormat="1" x14ac:dyDescent="0.3">
      <c r="E94" s="2"/>
      <c r="H94" s="36"/>
      <c r="J94" s="29"/>
      <c r="K94" s="36" t="s">
        <v>32</v>
      </c>
      <c r="L94" s="38">
        <v>33799</v>
      </c>
      <c r="N94" s="38">
        <v>41188</v>
      </c>
      <c r="P94" s="38">
        <f t="shared" si="24"/>
        <v>-7389</v>
      </c>
      <c r="R94" s="28">
        <f t="shared" si="25"/>
        <v>0.82060308827813921</v>
      </c>
      <c r="T94" s="53">
        <v>0.04</v>
      </c>
      <c r="U94" s="53"/>
      <c r="V94" s="53"/>
    </row>
    <row r="95" spans="5:22" s="1" customFormat="1" x14ac:dyDescent="0.3">
      <c r="E95" s="2"/>
      <c r="H95" s="36"/>
      <c r="J95" s="29"/>
      <c r="K95" s="36" t="s">
        <v>33</v>
      </c>
      <c r="L95" s="38">
        <v>32979</v>
      </c>
      <c r="N95" s="38">
        <v>38748</v>
      </c>
      <c r="P95" s="38">
        <f t="shared" si="24"/>
        <v>-5769</v>
      </c>
      <c r="R95" s="28">
        <f t="shared" si="25"/>
        <v>0.85111489625270986</v>
      </c>
      <c r="T95" s="53">
        <v>4.4999999999999998E-2</v>
      </c>
      <c r="U95" s="53"/>
      <c r="V95" s="53"/>
    </row>
    <row r="96" spans="5:22" s="1" customFormat="1" x14ac:dyDescent="0.3">
      <c r="E96" s="2"/>
      <c r="L96" s="2"/>
      <c r="N96" s="2"/>
    </row>
    <row r="97" spans="1:23" s="1" customFormat="1" x14ac:dyDescent="0.3">
      <c r="A97" s="1" t="s">
        <v>36</v>
      </c>
      <c r="B97" s="1" t="s">
        <v>222</v>
      </c>
      <c r="E97" s="2"/>
      <c r="J97" s="29"/>
      <c r="K97" s="36"/>
      <c r="L97" s="2"/>
      <c r="N97" s="2"/>
      <c r="P97" s="56"/>
    </row>
    <row r="98" spans="1:23" s="1" customFormat="1" x14ac:dyDescent="0.3">
      <c r="B98" s="1" t="s">
        <v>37</v>
      </c>
      <c r="E98" s="2"/>
      <c r="J98" s="29"/>
      <c r="K98" s="36"/>
      <c r="L98" s="2"/>
      <c r="N98" s="2"/>
      <c r="P98" s="56"/>
    </row>
    <row r="99" spans="1:23" s="1" customFormat="1" x14ac:dyDescent="0.3">
      <c r="B99" s="1" t="s">
        <v>38</v>
      </c>
      <c r="E99" s="2"/>
      <c r="J99" s="29"/>
      <c r="K99" s="36"/>
      <c r="L99" s="2"/>
      <c r="N99" s="2"/>
      <c r="P99" s="56"/>
    </row>
    <row r="100" spans="1:23" s="1" customFormat="1" x14ac:dyDescent="0.3">
      <c r="E100" s="2"/>
      <c r="L100" s="2"/>
      <c r="N100" s="2"/>
    </row>
    <row r="101" spans="1:23" s="8" customFormat="1" x14ac:dyDescent="0.3">
      <c r="A101" s="1" t="s">
        <v>39</v>
      </c>
      <c r="B101" s="43" t="s">
        <v>261</v>
      </c>
      <c r="C101" s="43"/>
      <c r="D101" s="29"/>
      <c r="E101" s="1"/>
      <c r="F101" s="29"/>
      <c r="G101" s="1"/>
      <c r="H101" s="36"/>
      <c r="I101" s="1"/>
      <c r="J101" s="29"/>
      <c r="K101" s="36"/>
      <c r="L101" s="2"/>
      <c r="M101" s="1"/>
      <c r="N101" s="2"/>
      <c r="O101" s="1"/>
      <c r="P101" s="2"/>
      <c r="Q101" s="1"/>
      <c r="R101" s="40"/>
      <c r="S101" s="1"/>
      <c r="T101" s="1"/>
      <c r="U101" s="1"/>
      <c r="V101" s="1"/>
      <c r="W101" s="1"/>
    </row>
    <row r="102" spans="1:23" s="8" customFormat="1" x14ac:dyDescent="0.3">
      <c r="B102" s="1" t="s">
        <v>262</v>
      </c>
      <c r="C102" s="43"/>
      <c r="D102" s="29"/>
      <c r="E102" s="1"/>
      <c r="F102" s="29"/>
      <c r="G102" s="1"/>
      <c r="H102" s="36"/>
      <c r="I102" s="1"/>
      <c r="J102" s="29"/>
      <c r="K102" s="36"/>
      <c r="L102" s="2"/>
      <c r="M102" s="1"/>
      <c r="N102" s="2"/>
      <c r="O102" s="1"/>
      <c r="P102" s="2"/>
      <c r="Q102" s="1"/>
      <c r="R102" s="40"/>
      <c r="S102" s="1"/>
      <c r="T102" s="1"/>
      <c r="U102" s="1"/>
      <c r="V102" s="1"/>
      <c r="W102" s="1"/>
    </row>
    <row r="103" spans="1:23" s="8" customFormat="1" x14ac:dyDescent="0.3">
      <c r="B103" s="1" t="s">
        <v>216</v>
      </c>
      <c r="C103" s="43"/>
      <c r="D103" s="29"/>
      <c r="E103" s="1"/>
      <c r="F103" s="29"/>
      <c r="G103" s="1"/>
      <c r="H103" s="36"/>
      <c r="I103" s="1"/>
      <c r="J103" s="29"/>
      <c r="K103" s="36"/>
      <c r="L103" s="2"/>
      <c r="M103" s="1"/>
      <c r="N103" s="2"/>
      <c r="O103" s="1"/>
      <c r="P103" s="2"/>
      <c r="Q103" s="1"/>
      <c r="R103" s="40"/>
      <c r="S103" s="1"/>
      <c r="T103" s="1"/>
      <c r="U103" s="1"/>
      <c r="V103" s="1"/>
      <c r="W103" s="1"/>
    </row>
    <row r="104" spans="1:23" s="8" customFormat="1" x14ac:dyDescent="0.3">
      <c r="A104" s="1"/>
      <c r="B104" s="43"/>
      <c r="C104" s="43"/>
      <c r="D104" s="29"/>
      <c r="E104" s="1"/>
      <c r="F104" s="29"/>
      <c r="G104" s="1"/>
      <c r="H104" s="36"/>
      <c r="I104" s="1"/>
      <c r="J104" s="29"/>
      <c r="K104" s="36"/>
      <c r="L104" s="2"/>
      <c r="M104" s="1"/>
      <c r="N104" s="2"/>
      <c r="O104" s="1"/>
      <c r="P104" s="2"/>
      <c r="Q104" s="1"/>
      <c r="R104" s="40"/>
      <c r="S104" s="1"/>
      <c r="T104" s="1"/>
      <c r="U104" s="1"/>
      <c r="V104" s="1"/>
      <c r="W104" s="1"/>
    </row>
    <row r="105" spans="1:23" s="1" customFormat="1" x14ac:dyDescent="0.3">
      <c r="E105" s="2"/>
      <c r="L105" s="2"/>
      <c r="N105" s="2"/>
    </row>
    <row r="106" spans="1:23" s="1" customFormat="1" x14ac:dyDescent="0.3">
      <c r="B106" s="20" t="s">
        <v>217</v>
      </c>
      <c r="E106" s="2"/>
      <c r="L106" s="2"/>
      <c r="N106" s="2"/>
    </row>
    <row r="107" spans="1:23" s="1" customFormat="1" x14ac:dyDescent="0.3">
      <c r="B107" s="20"/>
      <c r="E107" s="2"/>
      <c r="L107" s="2"/>
      <c r="N107" s="2"/>
    </row>
    <row r="108" spans="1:23" s="1" customFormat="1" x14ac:dyDescent="0.3">
      <c r="E108" s="2"/>
      <c r="F108" s="1" t="s">
        <v>6</v>
      </c>
      <c r="L108" s="2"/>
      <c r="N108" s="1" t="s">
        <v>6</v>
      </c>
      <c r="O108" s="2"/>
      <c r="P108" s="2"/>
      <c r="Q108" s="2"/>
      <c r="R108" s="2"/>
      <c r="S108" s="2"/>
      <c r="T108" s="2"/>
      <c r="V108" s="1" t="s">
        <v>6</v>
      </c>
    </row>
    <row r="109" spans="1:23" s="1" customFormat="1" x14ac:dyDescent="0.3">
      <c r="E109" s="2"/>
      <c r="F109" s="11" t="s">
        <v>195</v>
      </c>
      <c r="L109" s="2"/>
      <c r="N109" s="11" t="s">
        <v>195</v>
      </c>
      <c r="O109" s="2"/>
      <c r="P109" s="2"/>
      <c r="Q109" s="2"/>
      <c r="R109" s="2"/>
      <c r="S109" s="2"/>
      <c r="T109" s="2"/>
      <c r="V109" s="11" t="s">
        <v>195</v>
      </c>
    </row>
    <row r="110" spans="1:23" s="1" customFormat="1" x14ac:dyDescent="0.3">
      <c r="E110" s="2"/>
      <c r="F110" s="11" t="s">
        <v>191</v>
      </c>
      <c r="N110" s="11" t="s">
        <v>191</v>
      </c>
      <c r="V110" s="11" t="s">
        <v>191</v>
      </c>
    </row>
    <row r="111" spans="1:23" s="1" customFormat="1" x14ac:dyDescent="0.3">
      <c r="E111" s="2"/>
      <c r="F111" s="11" t="s">
        <v>14</v>
      </c>
      <c r="L111" s="2"/>
      <c r="N111" s="11" t="s">
        <v>14</v>
      </c>
      <c r="O111" s="2"/>
      <c r="P111" s="2"/>
      <c r="Q111" s="2"/>
      <c r="R111" s="2"/>
      <c r="S111" s="2"/>
      <c r="T111" s="2"/>
      <c r="U111" s="11"/>
      <c r="V111" s="11" t="s">
        <v>14</v>
      </c>
    </row>
    <row r="112" spans="1:23" s="1" customFormat="1" x14ac:dyDescent="0.3">
      <c r="E112" s="2"/>
      <c r="F112" s="15" t="s">
        <v>232</v>
      </c>
      <c r="L112" s="2"/>
      <c r="N112" s="15" t="s">
        <v>232</v>
      </c>
      <c r="O112" s="2"/>
      <c r="P112" s="2"/>
      <c r="Q112" s="2"/>
      <c r="R112" s="2"/>
      <c r="S112" s="2"/>
      <c r="T112" s="2"/>
      <c r="U112" s="18"/>
      <c r="V112" s="15" t="s">
        <v>232</v>
      </c>
    </row>
    <row r="113" spans="2:22" s="1" customFormat="1" x14ac:dyDescent="0.3">
      <c r="E113" s="2"/>
      <c r="L113" s="2"/>
      <c r="N113" s="2"/>
      <c r="R113" s="24"/>
      <c r="U113" s="2"/>
      <c r="V113" s="28"/>
    </row>
    <row r="114" spans="2:22" s="1" customFormat="1" x14ac:dyDescent="0.3">
      <c r="B114" s="30" t="s">
        <v>50</v>
      </c>
      <c r="E114" s="2"/>
      <c r="F114" s="28">
        <v>1.0794999999999999</v>
      </c>
      <c r="J114" s="30" t="s">
        <v>50</v>
      </c>
      <c r="N114" s="28">
        <v>0.89929999999999999</v>
      </c>
      <c r="R114" s="30" t="s">
        <v>50</v>
      </c>
      <c r="U114" s="2"/>
      <c r="V114" s="28">
        <v>0.7833</v>
      </c>
    </row>
    <row r="115" spans="2:22" s="1" customFormat="1" x14ac:dyDescent="0.3">
      <c r="B115" s="30" t="s">
        <v>50</v>
      </c>
      <c r="E115" s="2"/>
      <c r="F115" s="28">
        <v>1.0347999999999999</v>
      </c>
      <c r="J115" s="30" t="s">
        <v>50</v>
      </c>
      <c r="M115" s="2"/>
      <c r="N115" s="28">
        <v>0.89870000000000005</v>
      </c>
      <c r="R115" s="30" t="s">
        <v>50</v>
      </c>
      <c r="U115" s="2"/>
      <c r="V115" s="28">
        <v>0.74709999999999999</v>
      </c>
    </row>
    <row r="116" spans="2:22" s="1" customFormat="1" x14ac:dyDescent="0.3">
      <c r="B116" s="30" t="s">
        <v>50</v>
      </c>
      <c r="F116" s="28">
        <v>1.0143</v>
      </c>
      <c r="J116" s="30" t="s">
        <v>50</v>
      </c>
      <c r="N116" s="28">
        <v>0.89059999999999995</v>
      </c>
      <c r="R116" s="30" t="s">
        <v>50</v>
      </c>
      <c r="U116" s="2"/>
      <c r="V116" s="28">
        <v>0.70520000000000005</v>
      </c>
    </row>
    <row r="117" spans="2:22" s="1" customFormat="1" x14ac:dyDescent="0.3">
      <c r="B117" s="30" t="s">
        <v>50</v>
      </c>
      <c r="E117" s="2"/>
      <c r="F117" s="28">
        <v>1.0094000000000001</v>
      </c>
      <c r="J117" s="30" t="s">
        <v>50</v>
      </c>
      <c r="M117" s="2"/>
      <c r="N117" s="28">
        <v>0.88560000000000005</v>
      </c>
      <c r="R117" s="30" t="s">
        <v>50</v>
      </c>
      <c r="U117" s="2"/>
      <c r="V117" s="28">
        <v>0.73499999999999999</v>
      </c>
    </row>
    <row r="118" spans="2:22" s="1" customFormat="1" x14ac:dyDescent="0.3">
      <c r="E118" s="2"/>
      <c r="F118" s="28"/>
      <c r="J118" s="30" t="s">
        <v>50</v>
      </c>
      <c r="N118" s="28">
        <v>0.88390000000000002</v>
      </c>
      <c r="R118" s="30" t="s">
        <v>50</v>
      </c>
      <c r="U118" s="2"/>
      <c r="V118" s="28">
        <v>0.72629999999999995</v>
      </c>
    </row>
    <row r="119" spans="2:22" s="1" customFormat="1" x14ac:dyDescent="0.3">
      <c r="B119" s="24"/>
      <c r="E119" s="2"/>
      <c r="F119" s="28"/>
      <c r="J119" s="30" t="s">
        <v>50</v>
      </c>
      <c r="M119" s="2"/>
      <c r="N119" s="28">
        <v>0.87649999999999995</v>
      </c>
      <c r="R119" s="30" t="s">
        <v>50</v>
      </c>
      <c r="U119" s="2"/>
      <c r="V119" s="28">
        <v>0.72609999999999997</v>
      </c>
    </row>
    <row r="120" spans="2:22" s="1" customFormat="1" x14ac:dyDescent="0.3">
      <c r="B120" s="30"/>
      <c r="E120" s="2"/>
      <c r="F120" s="28"/>
      <c r="J120" s="30" t="s">
        <v>50</v>
      </c>
      <c r="M120" s="2"/>
      <c r="N120" s="28">
        <v>0.87390000000000001</v>
      </c>
      <c r="R120" s="30" t="s">
        <v>50</v>
      </c>
      <c r="U120" s="2"/>
      <c r="V120" s="28">
        <v>0.71919999999999995</v>
      </c>
    </row>
    <row r="121" spans="2:22" s="1" customFormat="1" x14ac:dyDescent="0.3">
      <c r="B121" s="30" t="s">
        <v>50</v>
      </c>
      <c r="E121" s="2"/>
      <c r="F121" s="28">
        <v>0.92420000000000002</v>
      </c>
      <c r="J121" s="30" t="s">
        <v>50</v>
      </c>
      <c r="N121" s="28">
        <v>0.86929999999999996</v>
      </c>
      <c r="U121" s="28"/>
      <c r="V121" s="28"/>
    </row>
    <row r="122" spans="2:22" s="1" customFormat="1" x14ac:dyDescent="0.3">
      <c r="B122" s="30" t="s">
        <v>50</v>
      </c>
      <c r="E122" s="2"/>
      <c r="F122" s="28">
        <v>0.91710000000000003</v>
      </c>
      <c r="J122" s="30" t="s">
        <v>50</v>
      </c>
      <c r="M122" s="2"/>
      <c r="N122" s="28">
        <v>0.86890000000000001</v>
      </c>
      <c r="R122" s="30" t="s">
        <v>50</v>
      </c>
      <c r="U122" s="28"/>
      <c r="V122" s="28">
        <v>0.64429999999999998</v>
      </c>
    </row>
    <row r="123" spans="2:22" s="1" customFormat="1" x14ac:dyDescent="0.3">
      <c r="B123" s="30" t="s">
        <v>50</v>
      </c>
      <c r="E123" s="2"/>
      <c r="F123" s="28">
        <v>0.91649999999999998</v>
      </c>
      <c r="J123" s="30" t="s">
        <v>50</v>
      </c>
      <c r="M123" s="71"/>
      <c r="N123" s="72">
        <v>0.86350000000000005</v>
      </c>
      <c r="O123" s="73"/>
      <c r="P123" s="73" t="s">
        <v>45</v>
      </c>
      <c r="V123" s="23"/>
    </row>
    <row r="124" spans="2:22" s="1" customFormat="1" x14ac:dyDescent="0.3">
      <c r="B124" s="30" t="s">
        <v>50</v>
      </c>
      <c r="E124" s="2"/>
      <c r="F124" s="28">
        <v>0.9143</v>
      </c>
      <c r="J124" s="30" t="s">
        <v>50</v>
      </c>
      <c r="M124" s="2"/>
      <c r="N124" s="28">
        <v>0.85770000000000002</v>
      </c>
    </row>
    <row r="125" spans="2:22" s="1" customFormat="1" x14ac:dyDescent="0.3">
      <c r="B125" s="30" t="s">
        <v>50</v>
      </c>
      <c r="E125" s="2"/>
      <c r="F125" s="28">
        <v>0.91400000000000003</v>
      </c>
      <c r="J125" s="30" t="s">
        <v>50</v>
      </c>
      <c r="M125" s="2"/>
      <c r="N125" s="28">
        <v>0.85319999999999996</v>
      </c>
    </row>
    <row r="126" spans="2:22" s="1" customFormat="1" x14ac:dyDescent="0.3">
      <c r="B126" s="30" t="s">
        <v>50</v>
      </c>
      <c r="E126" s="2"/>
      <c r="F126" s="28">
        <v>0.90559999999999996</v>
      </c>
      <c r="J126" s="30" t="s">
        <v>50</v>
      </c>
      <c r="N126" s="28">
        <v>0.85040000000000004</v>
      </c>
      <c r="P126" s="20" t="s">
        <v>218</v>
      </c>
    </row>
    <row r="127" spans="2:22" s="1" customFormat="1" x14ac:dyDescent="0.3">
      <c r="B127" s="30" t="s">
        <v>50</v>
      </c>
      <c r="E127" s="2"/>
      <c r="F127" s="28">
        <v>0.90539999999999998</v>
      </c>
      <c r="J127" s="30" t="s">
        <v>50</v>
      </c>
      <c r="M127" s="2"/>
      <c r="N127" s="28">
        <v>0.84709999999999996</v>
      </c>
      <c r="P127" s="20" t="s">
        <v>49</v>
      </c>
      <c r="T127" s="2"/>
      <c r="U127" s="28"/>
    </row>
    <row r="128" spans="2:22" s="1" customFormat="1" ht="13.8" thickBot="1" x14ac:dyDescent="0.35">
      <c r="B128" s="24"/>
      <c r="E128" s="2"/>
      <c r="F128" s="28"/>
      <c r="J128" s="30" t="s">
        <v>50</v>
      </c>
      <c r="M128" s="2"/>
      <c r="N128" s="28">
        <v>0.83420000000000005</v>
      </c>
      <c r="P128" s="20" t="s">
        <v>219</v>
      </c>
      <c r="T128" s="75">
        <f>R65</f>
        <v>0.85778612072849802</v>
      </c>
    </row>
    <row r="129" spans="2:22" s="1" customFormat="1" ht="13.8" thickTop="1" x14ac:dyDescent="0.3">
      <c r="B129" s="24"/>
      <c r="E129" s="2"/>
      <c r="F129" s="28"/>
      <c r="J129" s="30" t="s">
        <v>50</v>
      </c>
      <c r="M129" s="2"/>
      <c r="N129" s="28">
        <v>0.83109999999999995</v>
      </c>
      <c r="P129" s="20"/>
    </row>
    <row r="130" spans="2:22" s="1" customFormat="1" x14ac:dyDescent="0.3">
      <c r="J130" s="30" t="s">
        <v>50</v>
      </c>
      <c r="N130" s="28">
        <v>0.82820000000000005</v>
      </c>
      <c r="P130" s="20"/>
      <c r="Q130" s="74"/>
      <c r="R130" s="20"/>
      <c r="T130" s="2"/>
    </row>
    <row r="131" spans="2:22" s="1" customFormat="1" x14ac:dyDescent="0.3">
      <c r="J131" s="30" t="s">
        <v>50</v>
      </c>
      <c r="N131" s="28">
        <v>0.82269999999999999</v>
      </c>
      <c r="P131" s="74" t="s">
        <v>233</v>
      </c>
      <c r="Q131" s="76"/>
      <c r="R131" s="20"/>
      <c r="S131" s="20"/>
      <c r="T131" s="28"/>
      <c r="U131" s="28"/>
    </row>
    <row r="132" spans="2:22" s="1" customFormat="1" x14ac:dyDescent="0.3">
      <c r="J132" s="30" t="s">
        <v>50</v>
      </c>
      <c r="N132" s="28">
        <v>0.80800000000000005</v>
      </c>
      <c r="P132" s="20" t="s">
        <v>234</v>
      </c>
      <c r="R132" s="20"/>
      <c r="S132" s="20"/>
      <c r="T132" s="28"/>
      <c r="U132" s="28"/>
    </row>
    <row r="133" spans="2:22" s="1" customFormat="1" x14ac:dyDescent="0.3">
      <c r="J133" s="30" t="s">
        <v>50</v>
      </c>
      <c r="N133" s="28">
        <v>0.80459999999999998</v>
      </c>
      <c r="P133" s="20" t="s">
        <v>235</v>
      </c>
      <c r="R133" s="20"/>
      <c r="S133" s="20"/>
      <c r="T133" s="28"/>
      <c r="U133" s="28"/>
    </row>
    <row r="134" spans="2:22" s="1" customFormat="1" x14ac:dyDescent="0.3">
      <c r="P134" s="20"/>
      <c r="U134" s="28"/>
      <c r="V134" s="28"/>
    </row>
    <row r="135" spans="2:22" s="1" customFormat="1" x14ac:dyDescent="0.3">
      <c r="U135" s="28"/>
      <c r="V135" s="28"/>
    </row>
    <row r="136" spans="2:22" s="1" customFormat="1" x14ac:dyDescent="0.3"/>
    <row r="137" spans="2:22" s="1" customFormat="1" x14ac:dyDescent="0.3">
      <c r="N137" s="28"/>
      <c r="U137" s="28"/>
      <c r="V137" s="28"/>
    </row>
    <row r="138" spans="2:22" s="1" customFormat="1" x14ac:dyDescent="0.3">
      <c r="N138" s="28"/>
      <c r="U138" s="28"/>
      <c r="V138" s="28"/>
    </row>
    <row r="139" spans="2:22" x14ac:dyDescent="0.3">
      <c r="F139" s="57"/>
      <c r="H139" s="57"/>
    </row>
    <row r="140" spans="2:22" x14ac:dyDescent="0.3">
      <c r="F140" s="57"/>
      <c r="H140" s="57"/>
      <c r="J140" s="57"/>
      <c r="L140" s="57"/>
    </row>
    <row r="141" spans="2:22" x14ac:dyDescent="0.3">
      <c r="F141" s="57"/>
      <c r="H141" s="57"/>
      <c r="J141" s="57"/>
      <c r="L141" s="57"/>
    </row>
  </sheetData>
  <sortState ref="J121:N141">
    <sortCondition descending="1" ref="N121:N141"/>
  </sortState>
  <pageMargins left="0" right="0" top="0.75" bottom="0.5" header="0.3" footer="0.3"/>
  <pageSetup orientation="landscape" r:id="rId1"/>
  <headerFooter>
    <oddFooter>&amp;L&amp;8Prepared by Palmer Ball
Palmer Ball Consulting, LLC&amp;R&amp;D</oddFooter>
  </headerFooter>
  <rowBreaks count="2" manualBreakCount="2">
    <brk id="44" max="21" man="1"/>
    <brk id="75" max="2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48"/>
  <sheetViews>
    <sheetView workbookViewId="0">
      <pane ySplit="4" topLeftCell="A5" activePane="bottomLeft" state="frozen"/>
      <selection pane="bottomLeft" activeCell="C120" sqref="C120"/>
    </sheetView>
  </sheetViews>
  <sheetFormatPr defaultRowHeight="14.4" x14ac:dyDescent="0.3"/>
  <cols>
    <col min="1" max="1" width="5.44140625" style="143" customWidth="1"/>
    <col min="2" max="2" width="1.88671875" style="143" customWidth="1"/>
    <col min="3" max="4" width="3.6640625" style="139" customWidth="1"/>
    <col min="5" max="5" width="23.5546875" style="139" customWidth="1"/>
    <col min="6" max="6" width="1.33203125" style="139" customWidth="1"/>
    <col min="7" max="7" width="10.88671875" style="139" customWidth="1"/>
    <col min="8" max="8" width="1.88671875" style="139" customWidth="1"/>
    <col min="9" max="9" width="10.44140625" style="139" bestFit="1" customWidth="1"/>
    <col min="10" max="10" width="1.88671875" style="139" customWidth="1"/>
    <col min="11" max="11" width="11" style="139" customWidth="1"/>
    <col min="12" max="12" width="1.88671875" style="139" customWidth="1"/>
    <col min="13" max="13" width="10.5546875" style="142" customWidth="1"/>
    <col min="14" max="14" width="2.44140625" style="142" customWidth="1"/>
    <col min="15" max="15" width="10.88671875" style="142" customWidth="1"/>
    <col min="16" max="16" width="2" style="142" customWidth="1"/>
    <col min="17" max="17" width="10.88671875" style="142" customWidth="1"/>
    <col min="18" max="19" width="9.109375" style="81"/>
  </cols>
  <sheetData>
    <row r="1" spans="1:19" ht="12.75" customHeight="1" x14ac:dyDescent="0.3">
      <c r="A1" s="139" t="str">
        <f>'1 - Public School Salary Comp'!A6</f>
        <v>Sample School</v>
      </c>
      <c r="B1" s="139"/>
      <c r="C1" s="140"/>
      <c r="D1" s="140"/>
      <c r="M1" s="141"/>
      <c r="N1" s="141"/>
      <c r="O1" s="140"/>
      <c r="P1" s="141"/>
      <c r="Q1" s="78"/>
      <c r="R1" s="77"/>
      <c r="S1" s="77"/>
    </row>
    <row r="2" spans="1:19" ht="12.75" customHeight="1" x14ac:dyDescent="0.3">
      <c r="A2" s="79" t="s">
        <v>267</v>
      </c>
      <c r="B2" s="139"/>
      <c r="C2" s="140"/>
      <c r="D2" s="140"/>
      <c r="M2" s="141"/>
      <c r="N2" s="141"/>
      <c r="O2" s="141"/>
      <c r="P2" s="141"/>
      <c r="Q2" s="141"/>
      <c r="R2" s="77"/>
      <c r="S2" s="77"/>
    </row>
    <row r="3" spans="1:19" ht="12.75" customHeight="1" x14ac:dyDescent="0.3">
      <c r="A3" s="139"/>
      <c r="B3" s="139" t="s">
        <v>220</v>
      </c>
      <c r="C3" s="140"/>
      <c r="D3" s="140"/>
      <c r="M3" s="141"/>
      <c r="N3" s="141"/>
      <c r="O3" s="141"/>
      <c r="P3" s="141"/>
      <c r="Q3" s="141"/>
      <c r="R3" s="77"/>
      <c r="S3" s="77"/>
    </row>
    <row r="4" spans="1:19" ht="12.75" customHeight="1" x14ac:dyDescent="0.3">
      <c r="A4" s="139"/>
      <c r="B4" s="139"/>
      <c r="C4" s="140"/>
      <c r="D4" s="140"/>
      <c r="G4" s="140"/>
      <c r="H4" s="140"/>
      <c r="I4" s="140"/>
      <c r="J4" s="140"/>
      <c r="K4" s="140"/>
      <c r="L4" s="140"/>
      <c r="M4" s="140"/>
      <c r="N4" s="141"/>
      <c r="O4" s="141"/>
      <c r="P4" s="141"/>
      <c r="Q4" s="141"/>
      <c r="R4" s="77"/>
      <c r="S4" s="77"/>
    </row>
    <row r="5" spans="1:19" ht="12.75" customHeight="1" x14ac:dyDescent="0.3">
      <c r="A5" s="139"/>
      <c r="B5" s="139"/>
      <c r="C5" s="140"/>
      <c r="D5" s="140"/>
      <c r="G5" s="140"/>
      <c r="H5" s="140"/>
      <c r="I5" s="140"/>
      <c r="J5" s="140"/>
      <c r="K5" s="140"/>
      <c r="L5" s="140"/>
      <c r="M5" s="140"/>
      <c r="N5" s="141"/>
      <c r="O5" s="141"/>
      <c r="P5" s="141"/>
      <c r="Q5" s="141"/>
      <c r="R5" s="77"/>
      <c r="S5" s="77"/>
    </row>
    <row r="6" spans="1:19" ht="12.75" customHeight="1" x14ac:dyDescent="0.3">
      <c r="A6" s="80" t="s">
        <v>221</v>
      </c>
      <c r="B6" s="139"/>
    </row>
    <row r="7" spans="1:19" ht="12.75" customHeight="1" x14ac:dyDescent="0.3">
      <c r="A7" s="80"/>
      <c r="B7" s="139"/>
    </row>
    <row r="8" spans="1:19" ht="12.75" customHeight="1" x14ac:dyDescent="0.3">
      <c r="A8" s="80"/>
      <c r="B8" s="139"/>
      <c r="G8" s="2"/>
      <c r="H8" s="1"/>
      <c r="I8" s="2"/>
      <c r="J8" s="1"/>
      <c r="K8" s="11" t="s">
        <v>212</v>
      </c>
      <c r="L8" s="1"/>
      <c r="M8" s="11" t="s">
        <v>6</v>
      </c>
      <c r="N8" s="1"/>
      <c r="O8" s="1"/>
      <c r="P8" s="1"/>
      <c r="Q8" s="11" t="s">
        <v>193</v>
      </c>
    </row>
    <row r="9" spans="1:19" ht="12.75" customHeight="1" x14ac:dyDescent="0.3">
      <c r="G9" s="2"/>
      <c r="H9" s="1"/>
      <c r="I9" s="2"/>
      <c r="J9" s="1"/>
      <c r="K9" s="11" t="s">
        <v>213</v>
      </c>
      <c r="L9" s="1"/>
      <c r="M9" s="11" t="s">
        <v>214</v>
      </c>
      <c r="N9" s="1"/>
      <c r="O9" s="1"/>
      <c r="P9" s="1"/>
      <c r="Q9" s="11" t="s">
        <v>191</v>
      </c>
    </row>
    <row r="10" spans="1:19" ht="12.75" customHeight="1" x14ac:dyDescent="0.3">
      <c r="D10" s="1"/>
      <c r="E10" s="1"/>
      <c r="F10" s="1"/>
      <c r="G10" s="2"/>
      <c r="H10" s="1"/>
      <c r="I10" s="2"/>
      <c r="J10" s="1"/>
      <c r="K10" s="11" t="s">
        <v>190</v>
      </c>
      <c r="L10" s="1"/>
      <c r="M10" s="11" t="s">
        <v>215</v>
      </c>
      <c r="N10" s="1"/>
      <c r="O10" s="11" t="s">
        <v>190</v>
      </c>
      <c r="P10" s="1"/>
      <c r="Q10" s="11" t="s">
        <v>26</v>
      </c>
    </row>
    <row r="11" spans="1:19" ht="12.75" customHeight="1" x14ac:dyDescent="0.3">
      <c r="D11" s="1"/>
      <c r="E11" s="1"/>
      <c r="F11" s="1"/>
      <c r="G11" s="86" t="s">
        <v>190</v>
      </c>
      <c r="H11" s="1"/>
      <c r="I11" s="86" t="s">
        <v>193</v>
      </c>
      <c r="J11" s="1"/>
      <c r="K11" s="11" t="s">
        <v>210</v>
      </c>
      <c r="L11" s="1"/>
      <c r="M11" s="11" t="s">
        <v>211</v>
      </c>
      <c r="N11" s="1"/>
      <c r="O11" s="11" t="s">
        <v>191</v>
      </c>
      <c r="P11" s="1"/>
      <c r="Q11" s="47" t="s">
        <v>27</v>
      </c>
    </row>
    <row r="12" spans="1:19" ht="12.75" customHeight="1" x14ac:dyDescent="0.3">
      <c r="D12" s="1"/>
      <c r="E12" s="29"/>
      <c r="F12" s="1"/>
      <c r="G12" s="12" t="s">
        <v>191</v>
      </c>
      <c r="H12" s="1"/>
      <c r="I12" s="12" t="s">
        <v>191</v>
      </c>
      <c r="J12" s="1"/>
      <c r="K12" s="11" t="s">
        <v>192</v>
      </c>
      <c r="L12" s="1"/>
      <c r="M12" s="11" t="s">
        <v>190</v>
      </c>
      <c r="N12" s="1"/>
      <c r="O12" s="48" t="s">
        <v>19</v>
      </c>
      <c r="P12" s="48"/>
      <c r="Q12" s="49" t="s">
        <v>28</v>
      </c>
    </row>
    <row r="13" spans="1:19" ht="12.75" customHeight="1" x14ac:dyDescent="0.3">
      <c r="D13" s="1"/>
      <c r="E13" s="29"/>
      <c r="F13" s="1"/>
      <c r="G13" s="17" t="s">
        <v>14</v>
      </c>
      <c r="H13" s="1"/>
      <c r="I13" s="17" t="s">
        <v>19</v>
      </c>
      <c r="J13" s="1"/>
      <c r="K13" s="15" t="s">
        <v>14</v>
      </c>
      <c r="L13" s="1"/>
      <c r="M13" s="15" t="s">
        <v>191</v>
      </c>
      <c r="N13" s="1"/>
      <c r="O13" s="50" t="s">
        <v>29</v>
      </c>
      <c r="P13" s="51"/>
      <c r="Q13" s="52" t="s">
        <v>30</v>
      </c>
    </row>
    <row r="14" spans="1:19" ht="12.75" customHeight="1" x14ac:dyDescent="0.3">
      <c r="D14" s="1"/>
      <c r="E14" s="29"/>
      <c r="F14" s="1"/>
      <c r="G14" s="2"/>
      <c r="H14" s="1"/>
      <c r="I14" s="2"/>
      <c r="J14" s="1"/>
      <c r="K14" s="1"/>
      <c r="L14" s="1"/>
      <c r="M14" s="1"/>
      <c r="N14" s="1"/>
      <c r="O14" s="49"/>
    </row>
    <row r="15" spans="1:19" ht="12.75" customHeight="1" x14ac:dyDescent="0.3">
      <c r="D15" s="1"/>
      <c r="E15" s="46" t="s">
        <v>268</v>
      </c>
      <c r="F15" s="1"/>
      <c r="G15" s="27">
        <v>44958</v>
      </c>
      <c r="H15" s="23"/>
      <c r="I15" s="27">
        <v>52411</v>
      </c>
      <c r="J15" s="23"/>
      <c r="K15" s="82">
        <f t="shared" ref="K15:K20" si="0">G15-I15</f>
        <v>-7453</v>
      </c>
      <c r="L15" s="23"/>
      <c r="M15" s="28">
        <f t="shared" ref="M15:M20" si="1">G15/I15</f>
        <v>0.85779702734158858</v>
      </c>
      <c r="N15" s="1"/>
      <c r="O15" s="83">
        <v>0.02</v>
      </c>
      <c r="Q15" s="55">
        <v>0</v>
      </c>
    </row>
    <row r="16" spans="1:19" ht="12.75" customHeight="1" x14ac:dyDescent="0.3">
      <c r="D16" s="1"/>
      <c r="E16" s="46" t="s">
        <v>260</v>
      </c>
      <c r="F16" s="1"/>
      <c r="G16" s="27">
        <v>43835</v>
      </c>
      <c r="H16" s="23"/>
      <c r="I16" s="27">
        <v>51826</v>
      </c>
      <c r="J16" s="23"/>
      <c r="K16" s="82">
        <f t="shared" si="0"/>
        <v>-7991</v>
      </c>
      <c r="L16" s="23"/>
      <c r="M16" s="28">
        <f t="shared" si="1"/>
        <v>0.84581098290433376</v>
      </c>
      <c r="N16" s="1"/>
      <c r="O16" s="83">
        <v>0.02</v>
      </c>
      <c r="Q16" s="55">
        <v>0.02</v>
      </c>
    </row>
    <row r="17" spans="1:17" ht="12.75" customHeight="1" x14ac:dyDescent="0.3">
      <c r="D17" s="1"/>
      <c r="E17" s="46" t="s">
        <v>240</v>
      </c>
      <c r="F17" s="1"/>
      <c r="G17" s="27">
        <v>42764</v>
      </c>
      <c r="H17" s="23"/>
      <c r="I17" s="27">
        <v>50855</v>
      </c>
      <c r="J17" s="23"/>
      <c r="K17" s="82">
        <f t="shared" si="0"/>
        <v>-8091</v>
      </c>
      <c r="L17" s="23"/>
      <c r="M17" s="28">
        <f t="shared" si="1"/>
        <v>0.84090059974437126</v>
      </c>
      <c r="N17" s="1"/>
      <c r="O17" s="83">
        <v>0</v>
      </c>
      <c r="Q17" s="55">
        <v>0</v>
      </c>
    </row>
    <row r="18" spans="1:17" ht="12.75" customHeight="1" x14ac:dyDescent="0.3">
      <c r="D18" s="1"/>
      <c r="E18" s="46" t="s">
        <v>239</v>
      </c>
      <c r="F18" s="1"/>
      <c r="G18" s="2">
        <v>41906</v>
      </c>
      <c r="H18" s="1"/>
      <c r="I18" s="2">
        <v>49797</v>
      </c>
      <c r="J18" s="1"/>
      <c r="K18" s="82">
        <f t="shared" si="0"/>
        <v>-7891</v>
      </c>
      <c r="L18" s="1"/>
      <c r="M18" s="28">
        <f t="shared" si="1"/>
        <v>0.84153663875333851</v>
      </c>
      <c r="N18" s="1"/>
      <c r="O18" s="53">
        <v>1.6E-2</v>
      </c>
      <c r="Q18" s="53">
        <v>0</v>
      </c>
    </row>
    <row r="19" spans="1:17" ht="12.75" customHeight="1" x14ac:dyDescent="0.3">
      <c r="D19" s="1"/>
      <c r="E19" s="46" t="s">
        <v>238</v>
      </c>
      <c r="F19" s="1"/>
      <c r="G19" s="2">
        <v>41424</v>
      </c>
      <c r="H19" s="1"/>
      <c r="I19" s="2">
        <v>49547</v>
      </c>
      <c r="J19" s="1"/>
      <c r="K19" s="84">
        <f t="shared" si="0"/>
        <v>-8123</v>
      </c>
      <c r="L19" s="1"/>
      <c r="M19" s="62">
        <f t="shared" si="1"/>
        <v>0.83605465517589361</v>
      </c>
      <c r="N19" s="1"/>
      <c r="O19" s="53">
        <v>0</v>
      </c>
      <c r="Q19" s="53">
        <v>0</v>
      </c>
    </row>
    <row r="20" spans="1:17" ht="12.75" customHeight="1" x14ac:dyDescent="0.3">
      <c r="D20" s="23"/>
      <c r="E20" s="46" t="s">
        <v>209</v>
      </c>
      <c r="G20" s="38">
        <v>42201</v>
      </c>
      <c r="H20" s="39"/>
      <c r="I20" s="82">
        <v>49065</v>
      </c>
      <c r="J20" s="39"/>
      <c r="K20" s="82">
        <f t="shared" si="0"/>
        <v>-6864</v>
      </c>
      <c r="L20" s="23"/>
      <c r="M20" s="28">
        <f t="shared" si="1"/>
        <v>0.86010394374808929</v>
      </c>
      <c r="N20" s="23"/>
      <c r="O20" s="53">
        <v>0.02</v>
      </c>
      <c r="Q20" s="53">
        <v>3.85E-2</v>
      </c>
    </row>
    <row r="21" spans="1:17" ht="12.75" customHeight="1" x14ac:dyDescent="0.3">
      <c r="D21" s="1"/>
      <c r="E21" s="46" t="s">
        <v>208</v>
      </c>
      <c r="G21" s="38">
        <v>38637.333333333336</v>
      </c>
      <c r="H21" s="39"/>
      <c r="I21" s="38">
        <v>43450.809523809527</v>
      </c>
      <c r="J21" s="39"/>
      <c r="K21" s="38">
        <f t="shared" ref="K21:K26" si="2">G21-I21</f>
        <v>-4813.4761904761908</v>
      </c>
      <c r="L21" s="1"/>
      <c r="M21" s="28">
        <f t="shared" ref="M21:M26" si="3">G21/I21</f>
        <v>0.88922010330236601</v>
      </c>
      <c r="N21" s="1"/>
      <c r="O21" s="53">
        <v>2.5000000000000001E-2</v>
      </c>
    </row>
    <row r="22" spans="1:17" ht="12.75" customHeight="1" x14ac:dyDescent="0.3">
      <c r="D22" s="1"/>
      <c r="E22" s="46" t="s">
        <v>207</v>
      </c>
      <c r="G22" s="38">
        <v>37359</v>
      </c>
      <c r="H22" s="39"/>
      <c r="I22" s="38">
        <v>41811</v>
      </c>
      <c r="J22" s="39"/>
      <c r="K22" s="84">
        <f t="shared" si="2"/>
        <v>-4452</v>
      </c>
      <c r="L22" s="1"/>
      <c r="M22" s="62">
        <f t="shared" si="3"/>
        <v>0.89352084379708685</v>
      </c>
      <c r="N22" s="1"/>
      <c r="O22" s="53">
        <v>0.02</v>
      </c>
    </row>
    <row r="23" spans="1:17" ht="12.75" customHeight="1" x14ac:dyDescent="0.3">
      <c r="D23" s="1"/>
      <c r="E23" s="46" t="s">
        <v>40</v>
      </c>
      <c r="G23" s="38">
        <v>37460</v>
      </c>
      <c r="H23" s="39"/>
      <c r="I23" s="38">
        <v>42057</v>
      </c>
      <c r="J23" s="39"/>
      <c r="K23" s="38">
        <f t="shared" si="2"/>
        <v>-4597</v>
      </c>
      <c r="L23" s="1"/>
      <c r="M23" s="28">
        <f t="shared" si="3"/>
        <v>0.89069596024443021</v>
      </c>
      <c r="N23" s="1" t="s">
        <v>35</v>
      </c>
      <c r="O23" s="53">
        <v>0.09</v>
      </c>
    </row>
    <row r="24" spans="1:17" ht="12.75" customHeight="1" x14ac:dyDescent="0.3">
      <c r="D24" s="1"/>
      <c r="E24" s="46" t="s">
        <v>31</v>
      </c>
      <c r="G24" s="38">
        <v>34970</v>
      </c>
      <c r="H24" s="39"/>
      <c r="I24" s="38">
        <v>43086</v>
      </c>
      <c r="J24" s="39"/>
      <c r="K24" s="84">
        <f t="shared" si="2"/>
        <v>-8116</v>
      </c>
      <c r="L24" s="1"/>
      <c r="M24" s="62">
        <f t="shared" si="3"/>
        <v>0.81163254885577685</v>
      </c>
      <c r="N24" s="1"/>
      <c r="O24" s="53">
        <v>0.04</v>
      </c>
    </row>
    <row r="25" spans="1:17" ht="12.75" customHeight="1" x14ac:dyDescent="0.3">
      <c r="D25" s="1"/>
      <c r="E25" s="46" t="s">
        <v>32</v>
      </c>
      <c r="G25" s="38">
        <v>33799</v>
      </c>
      <c r="H25" s="1"/>
      <c r="I25" s="38">
        <v>41188</v>
      </c>
      <c r="J25" s="1"/>
      <c r="K25" s="38">
        <f t="shared" si="2"/>
        <v>-7389</v>
      </c>
      <c r="L25" s="1"/>
      <c r="M25" s="28">
        <f t="shared" si="3"/>
        <v>0.82060308827813921</v>
      </c>
      <c r="N25" s="1"/>
      <c r="O25" s="53">
        <v>0.04</v>
      </c>
    </row>
    <row r="26" spans="1:17" ht="12.75" customHeight="1" x14ac:dyDescent="0.3">
      <c r="D26" s="1"/>
      <c r="E26" s="46" t="s">
        <v>33</v>
      </c>
      <c r="G26" s="38">
        <v>32979</v>
      </c>
      <c r="H26" s="1"/>
      <c r="I26" s="38">
        <v>38748</v>
      </c>
      <c r="J26" s="1"/>
      <c r="K26" s="38">
        <f t="shared" si="2"/>
        <v>-5769</v>
      </c>
      <c r="L26" s="1"/>
      <c r="M26" s="28">
        <f t="shared" si="3"/>
        <v>0.85111489625270986</v>
      </c>
      <c r="N26" s="1"/>
      <c r="O26" s="53">
        <v>4.4999999999999998E-2</v>
      </c>
    </row>
    <row r="27" spans="1:17" ht="12.75" customHeight="1" x14ac:dyDescent="0.3">
      <c r="D27" s="1"/>
      <c r="E27" s="46"/>
      <c r="G27" s="38"/>
      <c r="H27" s="1"/>
      <c r="I27" s="38"/>
      <c r="J27" s="1"/>
      <c r="K27" s="38"/>
      <c r="L27" s="1"/>
      <c r="M27" s="28"/>
      <c r="N27" s="1"/>
      <c r="O27" s="53"/>
    </row>
    <row r="28" spans="1:17" ht="12.75" customHeight="1" x14ac:dyDescent="0.3">
      <c r="A28" s="1" t="s">
        <v>36</v>
      </c>
      <c r="B28" s="1" t="s">
        <v>223</v>
      </c>
      <c r="D28" s="1"/>
      <c r="E28" s="46"/>
      <c r="G28" s="38"/>
      <c r="H28" s="1"/>
      <c r="I28" s="38"/>
      <c r="J28" s="1"/>
      <c r="K28" s="38"/>
      <c r="L28" s="1"/>
      <c r="M28" s="28"/>
      <c r="N28" s="1"/>
      <c r="O28" s="53"/>
    </row>
    <row r="29" spans="1:17" ht="12.75" customHeight="1" x14ac:dyDescent="0.3">
      <c r="A29" s="1"/>
      <c r="B29" s="1" t="s">
        <v>224</v>
      </c>
      <c r="D29" s="1"/>
      <c r="E29" s="46"/>
      <c r="G29" s="38"/>
      <c r="H29" s="1"/>
      <c r="I29" s="38"/>
      <c r="J29" s="1"/>
      <c r="K29" s="38"/>
      <c r="L29" s="1"/>
      <c r="M29" s="28"/>
      <c r="N29" s="1"/>
      <c r="O29" s="53"/>
    </row>
    <row r="30" spans="1:17" ht="12.75" customHeight="1" x14ac:dyDescent="0.3">
      <c r="A30" s="1"/>
      <c r="B30" s="1" t="s">
        <v>225</v>
      </c>
      <c r="D30" s="1"/>
      <c r="E30" s="46"/>
      <c r="G30" s="38"/>
      <c r="H30" s="1"/>
      <c r="I30" s="38"/>
      <c r="J30" s="1"/>
      <c r="K30" s="38"/>
      <c r="L30" s="1"/>
      <c r="M30" s="28"/>
      <c r="N30" s="1"/>
      <c r="O30" s="53"/>
    </row>
    <row r="31" spans="1:17" ht="12.75" customHeight="1" x14ac:dyDescent="0.3">
      <c r="D31" s="1"/>
      <c r="E31" s="1"/>
      <c r="F31" s="1"/>
      <c r="G31" s="2"/>
      <c r="H31" s="1"/>
      <c r="I31" s="2"/>
      <c r="J31" s="1"/>
      <c r="K31" s="1"/>
      <c r="L31" s="1"/>
      <c r="M31" s="1"/>
      <c r="N31" s="1"/>
    </row>
    <row r="32" spans="1:17" ht="12.75" customHeight="1" x14ac:dyDescent="0.3">
      <c r="A32" s="1" t="s">
        <v>35</v>
      </c>
      <c r="B32" s="43" t="s">
        <v>269</v>
      </c>
      <c r="D32" s="1"/>
      <c r="E32" s="1"/>
      <c r="F32" s="1"/>
      <c r="G32" s="2"/>
      <c r="H32" s="1"/>
      <c r="I32" s="2"/>
      <c r="J32" s="1"/>
      <c r="K32" s="1"/>
      <c r="L32" s="1"/>
      <c r="M32" s="1"/>
      <c r="N32" s="1"/>
    </row>
    <row r="33" spans="1:14" ht="12.75" customHeight="1" x14ac:dyDescent="0.3">
      <c r="A33" s="1"/>
      <c r="B33" s="1" t="s">
        <v>226</v>
      </c>
      <c r="D33" s="1"/>
      <c r="E33" s="1"/>
      <c r="F33" s="1"/>
      <c r="G33" s="2"/>
      <c r="H33" s="1"/>
      <c r="I33" s="2"/>
      <c r="J33" s="1"/>
      <c r="K33" s="1"/>
      <c r="L33" s="1"/>
      <c r="M33" s="1"/>
      <c r="N33" s="1"/>
    </row>
    <row r="34" spans="1:14" ht="12.75" customHeight="1" x14ac:dyDescent="0.3">
      <c r="A34" s="1"/>
      <c r="B34" s="1" t="s">
        <v>270</v>
      </c>
      <c r="D34" s="1"/>
      <c r="E34" s="1"/>
      <c r="F34" s="1"/>
      <c r="G34" s="2"/>
      <c r="H34" s="1"/>
      <c r="I34" s="2"/>
      <c r="J34" s="1"/>
      <c r="K34" s="1"/>
      <c r="L34" s="1"/>
      <c r="M34" s="1"/>
      <c r="N34" s="1"/>
    </row>
    <row r="35" spans="1:14" ht="12.75" customHeight="1" x14ac:dyDescent="0.3">
      <c r="A35" s="1"/>
      <c r="B35" s="1"/>
      <c r="D35" s="1"/>
      <c r="E35" s="1"/>
      <c r="F35" s="1"/>
      <c r="G35" s="2"/>
      <c r="H35" s="1"/>
      <c r="I35" s="2"/>
      <c r="J35" s="1"/>
      <c r="K35" s="1"/>
      <c r="L35" s="1"/>
      <c r="M35" s="1"/>
      <c r="N35" s="1"/>
    </row>
    <row r="36" spans="1:14" ht="12.75" customHeight="1" x14ac:dyDescent="0.3">
      <c r="A36" s="1"/>
      <c r="B36" s="1"/>
      <c r="D36" s="1"/>
      <c r="E36" s="1"/>
      <c r="F36" s="1"/>
      <c r="G36" s="2"/>
      <c r="H36" s="1"/>
      <c r="I36" s="2"/>
      <c r="J36" s="1"/>
      <c r="K36" s="1"/>
      <c r="L36" s="1"/>
      <c r="M36" s="1"/>
      <c r="N36" s="1"/>
    </row>
    <row r="37" spans="1:14" ht="12.75" customHeight="1" x14ac:dyDescent="0.3">
      <c r="A37" s="1"/>
      <c r="B37" s="43"/>
      <c r="D37" s="1"/>
      <c r="E37" s="1"/>
      <c r="F37" s="1"/>
      <c r="G37" s="2"/>
      <c r="H37" s="1"/>
      <c r="I37" s="2"/>
      <c r="J37" s="1"/>
      <c r="K37" s="1"/>
      <c r="L37" s="1"/>
      <c r="M37" s="1"/>
      <c r="N37" s="1"/>
    </row>
    <row r="38" spans="1:14" ht="12.75" customHeight="1" x14ac:dyDescent="0.3">
      <c r="A38" s="80" t="s">
        <v>52</v>
      </c>
      <c r="D38" s="1"/>
      <c r="E38" s="1"/>
      <c r="F38" s="1"/>
      <c r="G38" s="2"/>
      <c r="H38" s="1"/>
      <c r="I38" s="85" t="s">
        <v>53</v>
      </c>
      <c r="J38" s="1"/>
      <c r="K38" s="1"/>
      <c r="L38" s="1"/>
      <c r="M38" s="1"/>
      <c r="N38" s="1"/>
    </row>
    <row r="39" spans="1:14" ht="12.75" customHeight="1" x14ac:dyDescent="0.3">
      <c r="I39" s="80" t="s">
        <v>54</v>
      </c>
      <c r="J39" s="1"/>
      <c r="K39" s="1"/>
      <c r="L39" s="1"/>
      <c r="M39" s="1"/>
      <c r="N39" s="1"/>
    </row>
    <row r="40" spans="1:14" ht="12.75" customHeight="1" x14ac:dyDescent="0.3">
      <c r="I40" s="80"/>
      <c r="J40" s="1"/>
      <c r="K40" s="1"/>
      <c r="L40" s="1"/>
      <c r="M40" s="1"/>
      <c r="N40" s="1"/>
    </row>
    <row r="41" spans="1:14" ht="12.75" customHeight="1" x14ac:dyDescent="0.3">
      <c r="D41" s="1"/>
      <c r="E41" s="1"/>
      <c r="F41" s="1"/>
      <c r="G41" s="86" t="s">
        <v>190</v>
      </c>
      <c r="H41" s="1"/>
      <c r="I41" s="2"/>
      <c r="J41" s="1"/>
      <c r="K41" s="11" t="s">
        <v>25</v>
      </c>
      <c r="L41" s="1"/>
      <c r="M41" s="11" t="s">
        <v>190</v>
      </c>
      <c r="N41" s="1"/>
    </row>
    <row r="42" spans="1:14" ht="12.75" customHeight="1" x14ac:dyDescent="0.3">
      <c r="D42" s="1"/>
      <c r="E42" s="29"/>
      <c r="F42" s="36"/>
      <c r="G42" s="86" t="s">
        <v>191</v>
      </c>
      <c r="H42" s="1"/>
      <c r="I42" s="40"/>
      <c r="J42" s="1"/>
      <c r="K42" s="141" t="s">
        <v>190</v>
      </c>
      <c r="L42" s="1"/>
      <c r="M42" s="86" t="s">
        <v>228</v>
      </c>
      <c r="N42" s="1"/>
    </row>
    <row r="43" spans="1:14" ht="12.75" customHeight="1" x14ac:dyDescent="0.3">
      <c r="D43" s="1"/>
      <c r="E43" s="29"/>
      <c r="F43" s="36"/>
      <c r="G43" s="86" t="s">
        <v>55</v>
      </c>
      <c r="H43" s="1"/>
      <c r="I43" s="48" t="s">
        <v>56</v>
      </c>
      <c r="J43" s="1"/>
      <c r="K43" s="11" t="s">
        <v>227</v>
      </c>
      <c r="L43" s="1"/>
      <c r="M43" s="86" t="s">
        <v>57</v>
      </c>
      <c r="N43" s="1"/>
    </row>
    <row r="44" spans="1:14" ht="12.75" customHeight="1" x14ac:dyDescent="0.3">
      <c r="D44" s="1"/>
      <c r="E44" s="29"/>
      <c r="F44" s="36"/>
      <c r="G44" s="86" t="s">
        <v>58</v>
      </c>
      <c r="H44" s="1"/>
      <c r="I44" s="48" t="s">
        <v>59</v>
      </c>
      <c r="J44" s="1"/>
      <c r="K44" s="11" t="s">
        <v>59</v>
      </c>
      <c r="L44" s="1"/>
      <c r="M44" s="86" t="s">
        <v>59</v>
      </c>
      <c r="N44" s="1"/>
    </row>
    <row r="45" spans="1:14" ht="12.75" customHeight="1" x14ac:dyDescent="0.3">
      <c r="D45" s="1"/>
      <c r="E45" s="29"/>
      <c r="F45" s="36"/>
      <c r="G45" s="87" t="s">
        <v>60</v>
      </c>
      <c r="H45" s="1"/>
      <c r="I45" s="50" t="s">
        <v>45</v>
      </c>
      <c r="J45" s="1"/>
      <c r="K45" s="15" t="s">
        <v>14</v>
      </c>
      <c r="L45" s="1"/>
      <c r="M45" s="87" t="s">
        <v>45</v>
      </c>
      <c r="N45" s="1"/>
    </row>
    <row r="46" spans="1:14" ht="12.75" customHeight="1" x14ac:dyDescent="0.3">
      <c r="D46" s="1"/>
      <c r="E46" s="29"/>
      <c r="F46" s="1"/>
      <c r="G46" s="2"/>
      <c r="H46" s="1"/>
      <c r="I46" s="2"/>
      <c r="J46" s="1"/>
      <c r="L46" s="1"/>
      <c r="M46" s="2"/>
      <c r="N46" s="1"/>
    </row>
    <row r="47" spans="1:14" ht="12.75" customHeight="1" x14ac:dyDescent="0.3">
      <c r="D47" s="1"/>
      <c r="E47" s="29"/>
      <c r="F47" s="36" t="s">
        <v>268</v>
      </c>
      <c r="G47" s="27">
        <v>45540</v>
      </c>
      <c r="H47" s="23"/>
      <c r="I47" s="2">
        <v>48742</v>
      </c>
      <c r="J47" s="1"/>
      <c r="K47" s="38">
        <f t="shared" ref="K47:K52" si="4">G47-I47</f>
        <v>-3202</v>
      </c>
      <c r="L47" s="1"/>
      <c r="M47" s="56">
        <f>G47/I47</f>
        <v>0.93430716835583272</v>
      </c>
      <c r="N47" s="1"/>
    </row>
    <row r="48" spans="1:14" ht="12.75" customHeight="1" x14ac:dyDescent="0.3">
      <c r="D48" s="1"/>
      <c r="E48" s="29"/>
      <c r="F48" s="36" t="s">
        <v>260</v>
      </c>
      <c r="G48" s="2">
        <v>44315</v>
      </c>
      <c r="H48" s="1"/>
      <c r="I48" s="27">
        <v>47695</v>
      </c>
      <c r="J48" s="1"/>
      <c r="K48" s="38">
        <f t="shared" si="4"/>
        <v>-3380</v>
      </c>
      <c r="L48" s="1"/>
      <c r="M48" s="56">
        <f>G48/I48</f>
        <v>0.92913303281266379</v>
      </c>
      <c r="N48" s="1"/>
    </row>
    <row r="49" spans="4:15" ht="12.75" customHeight="1" x14ac:dyDescent="0.3">
      <c r="D49" s="1"/>
      <c r="E49" s="29"/>
      <c r="F49" s="36" t="s">
        <v>240</v>
      </c>
      <c r="G49" s="88">
        <v>43068</v>
      </c>
      <c r="H49" s="1"/>
      <c r="I49" s="27">
        <v>47212</v>
      </c>
      <c r="J49" s="23"/>
      <c r="K49" s="38">
        <f t="shared" si="4"/>
        <v>-4144</v>
      </c>
      <c r="L49" s="1"/>
      <c r="M49" s="56">
        <f>G49/I49</f>
        <v>0.91222570532915359</v>
      </c>
      <c r="N49" s="1"/>
    </row>
    <row r="50" spans="4:15" ht="12.75" customHeight="1" x14ac:dyDescent="0.3">
      <c r="D50" s="1"/>
      <c r="E50" s="29"/>
      <c r="F50" s="36" t="s">
        <v>239</v>
      </c>
      <c r="G50" s="2">
        <v>42237</v>
      </c>
      <c r="H50" s="1"/>
      <c r="I50" s="27">
        <v>46883</v>
      </c>
      <c r="J50" s="1"/>
      <c r="K50" s="84">
        <f t="shared" si="4"/>
        <v>-4646</v>
      </c>
      <c r="L50" s="1"/>
      <c r="M50" s="89">
        <f t="shared" ref="M50:M57" si="5">G50/I50</f>
        <v>0.90090224601667979</v>
      </c>
      <c r="N50" s="1"/>
    </row>
    <row r="51" spans="4:15" ht="12.75" customHeight="1" x14ac:dyDescent="0.3">
      <c r="D51" s="1"/>
      <c r="E51" s="29"/>
      <c r="F51" s="36" t="s">
        <v>238</v>
      </c>
      <c r="G51" s="2">
        <v>41785</v>
      </c>
      <c r="H51" s="1"/>
      <c r="I51" s="27">
        <v>44331</v>
      </c>
      <c r="J51" s="1"/>
      <c r="K51" s="82">
        <f t="shared" si="4"/>
        <v>-2546</v>
      </c>
      <c r="L51" s="23"/>
      <c r="M51" s="90">
        <f t="shared" si="5"/>
        <v>0.94256840585594726</v>
      </c>
      <c r="N51" s="1"/>
    </row>
    <row r="52" spans="4:15" ht="12.75" customHeight="1" x14ac:dyDescent="0.3">
      <c r="D52" s="1"/>
      <c r="E52" s="36"/>
      <c r="F52" s="36" t="s">
        <v>209</v>
      </c>
      <c r="G52" s="91">
        <v>42584</v>
      </c>
      <c r="H52" s="1"/>
      <c r="I52" s="91">
        <v>45422</v>
      </c>
      <c r="J52" s="1"/>
      <c r="K52" s="82">
        <f t="shared" si="4"/>
        <v>-2838</v>
      </c>
      <c r="L52" s="23"/>
      <c r="M52" s="90">
        <f t="shared" si="5"/>
        <v>0.93751926379287565</v>
      </c>
      <c r="N52" s="1"/>
    </row>
    <row r="53" spans="4:15" ht="12.75" customHeight="1" x14ac:dyDescent="0.3">
      <c r="D53" s="1"/>
      <c r="E53" s="29"/>
      <c r="F53" s="36" t="s">
        <v>208</v>
      </c>
      <c r="G53" s="91">
        <v>42140</v>
      </c>
      <c r="H53" s="1"/>
      <c r="I53" s="91">
        <v>43999</v>
      </c>
      <c r="J53" s="1"/>
      <c r="K53" s="38">
        <f t="shared" ref="K53:K57" si="6">G53-I53</f>
        <v>-1859</v>
      </c>
      <c r="L53" s="1"/>
      <c r="M53" s="56">
        <f t="shared" si="5"/>
        <v>0.95774903975090342</v>
      </c>
      <c r="N53" s="1"/>
    </row>
    <row r="54" spans="4:15" ht="12.75" customHeight="1" x14ac:dyDescent="0.3">
      <c r="D54" s="1"/>
      <c r="E54" s="29"/>
      <c r="F54" s="36" t="s">
        <v>207</v>
      </c>
      <c r="G54" s="91">
        <v>40562</v>
      </c>
      <c r="H54" s="1"/>
      <c r="I54" s="91">
        <v>42489</v>
      </c>
      <c r="J54" s="1"/>
      <c r="K54" s="38">
        <f t="shared" si="6"/>
        <v>-1927</v>
      </c>
      <c r="L54" s="1"/>
      <c r="M54" s="56">
        <f t="shared" si="5"/>
        <v>0.95464708512791541</v>
      </c>
      <c r="N54" s="1"/>
    </row>
    <row r="55" spans="4:15" ht="12.75" customHeight="1" x14ac:dyDescent="0.3">
      <c r="D55" s="1"/>
      <c r="E55" s="29"/>
      <c r="F55" s="36" t="s">
        <v>40</v>
      </c>
      <c r="G55" s="91">
        <v>39273</v>
      </c>
      <c r="H55" s="1"/>
      <c r="I55" s="91">
        <v>40548</v>
      </c>
      <c r="J55" s="1"/>
      <c r="K55" s="38">
        <f t="shared" si="6"/>
        <v>-1275</v>
      </c>
      <c r="L55" s="1"/>
      <c r="M55" s="56">
        <f t="shared" si="5"/>
        <v>0.96855578573542467</v>
      </c>
      <c r="N55" s="1"/>
    </row>
    <row r="56" spans="4:15" ht="12.75" customHeight="1" x14ac:dyDescent="0.3">
      <c r="D56" s="1"/>
      <c r="E56" s="29"/>
      <c r="F56" s="36" t="s">
        <v>31</v>
      </c>
      <c r="G56" s="91">
        <v>39036</v>
      </c>
      <c r="H56" s="1"/>
      <c r="I56" s="91">
        <v>39663</v>
      </c>
      <c r="J56" s="1"/>
      <c r="K56" s="84">
        <f t="shared" si="6"/>
        <v>-627</v>
      </c>
      <c r="L56" s="1"/>
      <c r="M56" s="89">
        <f t="shared" si="5"/>
        <v>0.9841918160502231</v>
      </c>
      <c r="N56" s="1"/>
    </row>
    <row r="57" spans="4:15" ht="12.75" customHeight="1" x14ac:dyDescent="0.3">
      <c r="D57" s="1"/>
      <c r="E57" s="29"/>
      <c r="F57" s="36" t="s">
        <v>32</v>
      </c>
      <c r="G57" s="2">
        <v>37623</v>
      </c>
      <c r="H57" s="1"/>
      <c r="I57" s="91">
        <v>38459</v>
      </c>
      <c r="J57" s="1"/>
      <c r="K57" s="38">
        <f t="shared" si="6"/>
        <v>-836</v>
      </c>
      <c r="L57" s="1"/>
      <c r="M57" s="56">
        <f t="shared" si="5"/>
        <v>0.97826256532931177</v>
      </c>
      <c r="N57" s="1"/>
    </row>
    <row r="58" spans="4:15" ht="12.75" customHeight="1" x14ac:dyDescent="0.3">
      <c r="D58" s="1"/>
      <c r="E58" s="29"/>
      <c r="F58" s="36" t="s">
        <v>33</v>
      </c>
      <c r="G58" s="2">
        <v>37632</v>
      </c>
      <c r="H58" s="1"/>
      <c r="I58" s="7" t="s">
        <v>20</v>
      </c>
      <c r="J58" s="1"/>
      <c r="K58" s="7" t="s">
        <v>20</v>
      </c>
      <c r="L58" s="1"/>
      <c r="M58" s="92" t="s">
        <v>20</v>
      </c>
      <c r="N58" s="1"/>
    </row>
    <row r="59" spans="4:15" ht="12.75" customHeight="1" x14ac:dyDescent="0.3">
      <c r="D59" s="1"/>
      <c r="F59" s="36"/>
      <c r="N59" s="1"/>
    </row>
    <row r="60" spans="4:15" ht="12.75" customHeight="1" x14ac:dyDescent="0.3">
      <c r="D60" s="1"/>
      <c r="E60" s="29"/>
      <c r="F60" s="36"/>
      <c r="G60" s="2"/>
      <c r="H60" s="1"/>
      <c r="I60" s="2"/>
      <c r="J60" s="1"/>
      <c r="K60" s="56"/>
      <c r="L60" s="1"/>
      <c r="M60" s="1"/>
      <c r="N60" s="1"/>
    </row>
    <row r="61" spans="4:15" ht="12.75" customHeight="1" x14ac:dyDescent="0.3">
      <c r="D61" s="1"/>
      <c r="E61" s="29"/>
      <c r="F61" s="36"/>
      <c r="N61" s="1"/>
      <c r="O61" s="141" t="s">
        <v>6</v>
      </c>
    </row>
    <row r="62" spans="4:15" ht="12.75" customHeight="1" x14ac:dyDescent="0.3">
      <c r="D62" s="1"/>
      <c r="E62" s="29"/>
      <c r="F62" s="36"/>
      <c r="G62" s="141" t="s">
        <v>190</v>
      </c>
      <c r="I62" s="141" t="s">
        <v>190</v>
      </c>
      <c r="K62" s="141" t="s">
        <v>190</v>
      </c>
      <c r="M62" s="141" t="s">
        <v>190</v>
      </c>
      <c r="N62" s="1"/>
      <c r="O62" s="144" t="s">
        <v>61</v>
      </c>
    </row>
    <row r="63" spans="4:15" ht="12.75" customHeight="1" x14ac:dyDescent="0.3">
      <c r="D63" s="1"/>
      <c r="E63" s="29"/>
      <c r="F63" s="36"/>
      <c r="G63" s="141" t="s">
        <v>191</v>
      </c>
      <c r="I63" s="141" t="s">
        <v>191</v>
      </c>
      <c r="K63" s="141" t="s">
        <v>191</v>
      </c>
      <c r="M63" s="141" t="s">
        <v>191</v>
      </c>
      <c r="N63" s="1"/>
      <c r="O63" s="93" t="s">
        <v>62</v>
      </c>
    </row>
    <row r="64" spans="4:15" ht="12.75" customHeight="1" x14ac:dyDescent="0.3">
      <c r="D64" s="1"/>
      <c r="E64" s="29"/>
      <c r="F64" s="36"/>
      <c r="G64" s="94" t="s">
        <v>237</v>
      </c>
      <c r="I64" s="94" t="s">
        <v>236</v>
      </c>
      <c r="K64" s="94" t="s">
        <v>259</v>
      </c>
      <c r="M64" s="94" t="s">
        <v>266</v>
      </c>
      <c r="N64" s="1"/>
      <c r="O64" s="94" t="str">
        <f>G64</f>
        <v>2018-19</v>
      </c>
    </row>
    <row r="65" spans="1:19" ht="12.75" customHeight="1" x14ac:dyDescent="0.3">
      <c r="A65" s="80" t="s">
        <v>63</v>
      </c>
      <c r="B65" s="140"/>
      <c r="C65" s="140"/>
      <c r="I65" s="140"/>
      <c r="K65" s="140"/>
      <c r="L65" s="140"/>
      <c r="M65" s="140"/>
      <c r="N65" s="141"/>
      <c r="O65" s="141"/>
      <c r="P65" s="141"/>
      <c r="Q65" s="141"/>
      <c r="R65" s="77"/>
      <c r="S65" s="77"/>
    </row>
    <row r="66" spans="1:19" ht="12.75" customHeight="1" x14ac:dyDescent="0.3">
      <c r="A66" s="140"/>
      <c r="B66" s="140"/>
      <c r="I66" s="140"/>
      <c r="K66" s="140"/>
      <c r="L66" s="140"/>
      <c r="M66" s="140"/>
      <c r="N66" s="141"/>
      <c r="O66" s="141"/>
      <c r="P66" s="141"/>
      <c r="Q66" s="141"/>
      <c r="R66" s="77"/>
      <c r="S66" s="77"/>
    </row>
    <row r="67" spans="1:19" ht="12.75" customHeight="1" x14ac:dyDescent="0.3">
      <c r="A67" s="140"/>
      <c r="B67" s="140"/>
      <c r="D67" s="139" t="s">
        <v>64</v>
      </c>
      <c r="G67" s="95">
        <v>64692</v>
      </c>
      <c r="I67" s="91">
        <v>64680</v>
      </c>
      <c r="J67" s="79"/>
      <c r="K67" s="88">
        <v>65700</v>
      </c>
      <c r="L67" s="140"/>
      <c r="M67" s="100">
        <v>66700</v>
      </c>
      <c r="N67" s="141"/>
      <c r="O67" s="145">
        <f>(M67-G67)/G67</f>
        <v>3.1039386632041057E-2</v>
      </c>
      <c r="P67" s="141"/>
      <c r="Q67" s="126"/>
      <c r="R67" s="97"/>
      <c r="S67" s="96"/>
    </row>
    <row r="68" spans="1:19" ht="12.75" customHeight="1" x14ac:dyDescent="0.3">
      <c r="A68" s="140"/>
      <c r="B68" s="140"/>
      <c r="D68" s="139" t="s">
        <v>56</v>
      </c>
      <c r="G68" s="98">
        <v>42237</v>
      </c>
      <c r="I68" s="88">
        <v>43068</v>
      </c>
      <c r="J68" s="79"/>
      <c r="K68" s="88">
        <v>44315</v>
      </c>
      <c r="L68" s="140"/>
      <c r="M68" s="100">
        <v>45540</v>
      </c>
      <c r="N68" s="141"/>
      <c r="O68" s="145">
        <f>(M68-G68)/G68</f>
        <v>7.8201576816535265E-2</v>
      </c>
      <c r="P68" s="141"/>
      <c r="Q68" s="126"/>
      <c r="R68" s="99"/>
      <c r="S68" s="96"/>
    </row>
    <row r="69" spans="1:19" ht="12.75" customHeight="1" x14ac:dyDescent="0.3">
      <c r="A69" s="140"/>
      <c r="B69" s="140"/>
      <c r="D69" s="139" t="s">
        <v>65</v>
      </c>
      <c r="G69" s="95">
        <v>42130</v>
      </c>
      <c r="I69" s="88">
        <v>43877</v>
      </c>
      <c r="J69" s="79"/>
      <c r="K69" s="88">
        <v>44425</v>
      </c>
      <c r="L69" s="140"/>
      <c r="M69" s="100">
        <v>45800</v>
      </c>
      <c r="N69" s="141"/>
      <c r="O69" s="145">
        <f>(M69-G69)/G69</f>
        <v>8.7111322098267274E-2</v>
      </c>
      <c r="P69" s="141"/>
      <c r="Q69" s="126"/>
      <c r="R69" s="99"/>
      <c r="S69" s="96"/>
    </row>
    <row r="70" spans="1:19" ht="12.75" customHeight="1" x14ac:dyDescent="0.3">
      <c r="A70" s="140"/>
      <c r="B70" s="140"/>
      <c r="D70" s="139" t="s">
        <v>66</v>
      </c>
      <c r="G70" s="95">
        <v>29090</v>
      </c>
      <c r="I70" s="100">
        <v>30087</v>
      </c>
      <c r="J70" s="79"/>
      <c r="K70" s="88">
        <v>30000</v>
      </c>
      <c r="L70" s="140"/>
      <c r="M70" s="88">
        <v>29000</v>
      </c>
      <c r="N70" s="141"/>
      <c r="O70" s="145">
        <f>(M70-G70)/G70</f>
        <v>-3.0938466827088347E-3</v>
      </c>
      <c r="P70" s="141"/>
      <c r="Q70" s="126"/>
      <c r="R70" s="99"/>
      <c r="S70" s="96"/>
    </row>
    <row r="71" spans="1:19" ht="12.75" customHeight="1" x14ac:dyDescent="0.3">
      <c r="D71" s="1"/>
      <c r="E71" s="29"/>
      <c r="F71" s="36"/>
      <c r="G71" s="2"/>
      <c r="H71" s="1"/>
      <c r="I71" s="2"/>
      <c r="J71" s="1"/>
      <c r="K71" s="56"/>
      <c r="L71" s="1"/>
      <c r="M71" s="1"/>
      <c r="N71" s="1"/>
    </row>
    <row r="72" spans="1:19" ht="12.75" customHeight="1" x14ac:dyDescent="0.3">
      <c r="D72" s="1"/>
      <c r="E72" s="29"/>
      <c r="F72" s="36"/>
      <c r="G72" s="2"/>
      <c r="H72" s="1"/>
      <c r="I72" s="2"/>
      <c r="J72" s="1"/>
      <c r="K72" s="56"/>
      <c r="L72" s="1"/>
      <c r="M72" s="1"/>
      <c r="N72" s="1"/>
    </row>
    <row r="73" spans="1:19" ht="12.75" customHeight="1" x14ac:dyDescent="0.3">
      <c r="A73" s="80" t="s">
        <v>67</v>
      </c>
    </row>
    <row r="74" spans="1:19" ht="12.75" customHeight="1" x14ac:dyDescent="0.3">
      <c r="C74" s="80"/>
      <c r="G74" s="93" t="s">
        <v>68</v>
      </c>
      <c r="I74" s="93" t="s">
        <v>68</v>
      </c>
      <c r="K74" s="93" t="s">
        <v>68</v>
      </c>
      <c r="M74" s="93" t="s">
        <v>68</v>
      </c>
    </row>
    <row r="75" spans="1:19" ht="12.75" customHeight="1" x14ac:dyDescent="0.3">
      <c r="G75" s="93" t="s">
        <v>69</v>
      </c>
      <c r="I75" s="93" t="s">
        <v>69</v>
      </c>
      <c r="K75" s="93" t="s">
        <v>69</v>
      </c>
      <c r="M75" s="93" t="s">
        <v>69</v>
      </c>
      <c r="O75" s="93" t="s">
        <v>6</v>
      </c>
    </row>
    <row r="76" spans="1:19" ht="12.75" customHeight="1" x14ac:dyDescent="0.3">
      <c r="G76" s="94" t="str">
        <f>G64</f>
        <v>2018-19</v>
      </c>
      <c r="H76" s="141"/>
      <c r="I76" s="94" t="str">
        <f>I64</f>
        <v>2019-20</v>
      </c>
      <c r="J76" s="141"/>
      <c r="K76" s="94" t="str">
        <f>K64</f>
        <v>2020-21</v>
      </c>
      <c r="M76" s="94" t="str">
        <f>M64</f>
        <v>2021-22</v>
      </c>
      <c r="O76" s="146" t="s">
        <v>70</v>
      </c>
    </row>
    <row r="77" spans="1:19" ht="12.75" customHeight="1" x14ac:dyDescent="0.3">
      <c r="I77" s="142"/>
      <c r="K77" s="142"/>
    </row>
    <row r="78" spans="1:19" ht="12.75" customHeight="1" x14ac:dyDescent="0.3">
      <c r="A78" s="140"/>
      <c r="B78" s="140"/>
      <c r="D78" s="46" t="s">
        <v>71</v>
      </c>
      <c r="G78" s="26">
        <v>9</v>
      </c>
      <c r="H78" s="36"/>
      <c r="I78" s="127">
        <v>4</v>
      </c>
      <c r="J78" s="36"/>
      <c r="K78" s="26">
        <v>6</v>
      </c>
      <c r="L78" s="140"/>
      <c r="M78" s="128">
        <v>3</v>
      </c>
      <c r="N78" s="141"/>
      <c r="O78" s="147">
        <f>M78/$M$88</f>
        <v>7.4999999999999997E-2</v>
      </c>
      <c r="P78" s="141"/>
      <c r="Q78" s="141"/>
      <c r="R78" s="77"/>
      <c r="S78" s="77"/>
    </row>
    <row r="79" spans="1:19" ht="12.75" customHeight="1" x14ac:dyDescent="0.3">
      <c r="A79" s="140"/>
      <c r="B79" s="140"/>
      <c r="D79" s="46" t="s">
        <v>72</v>
      </c>
      <c r="G79" s="26">
        <v>6</v>
      </c>
      <c r="H79" s="36"/>
      <c r="I79" s="127">
        <v>6</v>
      </c>
      <c r="J79" s="36"/>
      <c r="K79" s="26">
        <v>5</v>
      </c>
      <c r="L79" s="140"/>
      <c r="M79" s="26">
        <v>7</v>
      </c>
      <c r="N79" s="141"/>
      <c r="O79" s="101">
        <f t="shared" ref="O79:O86" si="7">M79/$M$88</f>
        <v>0.17499999999999999</v>
      </c>
      <c r="P79" s="141"/>
      <c r="Q79" s="141"/>
      <c r="R79" s="77"/>
      <c r="S79" s="77"/>
    </row>
    <row r="80" spans="1:19" ht="12.75" customHeight="1" x14ac:dyDescent="0.3">
      <c r="A80" s="140"/>
      <c r="B80" s="140"/>
      <c r="D80" s="46" t="s">
        <v>73</v>
      </c>
      <c r="G80" s="26">
        <v>8</v>
      </c>
      <c r="H80" s="36"/>
      <c r="I80" s="127">
        <v>8</v>
      </c>
      <c r="J80" s="36"/>
      <c r="K80" s="26">
        <v>7</v>
      </c>
      <c r="L80" s="140"/>
      <c r="M80" s="26">
        <v>5</v>
      </c>
      <c r="N80" s="141"/>
      <c r="O80" s="102">
        <f t="shared" si="7"/>
        <v>0.125</v>
      </c>
      <c r="P80" s="141"/>
      <c r="Q80" s="141"/>
      <c r="R80" s="77"/>
      <c r="S80" s="77"/>
    </row>
    <row r="81" spans="1:19" ht="12.75" customHeight="1" x14ac:dyDescent="0.3">
      <c r="A81" s="140"/>
      <c r="B81" s="140"/>
      <c r="D81" s="46" t="s">
        <v>74</v>
      </c>
      <c r="G81" s="26">
        <v>7</v>
      </c>
      <c r="H81" s="36"/>
      <c r="I81" s="127">
        <v>7</v>
      </c>
      <c r="J81" s="36"/>
      <c r="K81" s="26">
        <v>7</v>
      </c>
      <c r="L81" s="140"/>
      <c r="M81" s="128">
        <v>10</v>
      </c>
      <c r="N81" s="141"/>
      <c r="O81" s="101">
        <f t="shared" si="7"/>
        <v>0.25</v>
      </c>
      <c r="P81" s="141"/>
      <c r="Q81" s="141"/>
      <c r="R81" s="77"/>
      <c r="S81" s="77"/>
    </row>
    <row r="82" spans="1:19" ht="12.75" customHeight="1" x14ac:dyDescent="0.3">
      <c r="D82" s="46" t="s">
        <v>75</v>
      </c>
      <c r="G82" s="26">
        <v>18</v>
      </c>
      <c r="H82" s="36"/>
      <c r="I82" s="36">
        <v>5</v>
      </c>
      <c r="J82" s="36"/>
      <c r="K82" s="26">
        <v>2</v>
      </c>
      <c r="M82" s="128">
        <v>1</v>
      </c>
      <c r="O82" s="147">
        <f t="shared" si="7"/>
        <v>2.5000000000000001E-2</v>
      </c>
    </row>
    <row r="83" spans="1:19" ht="12.75" customHeight="1" x14ac:dyDescent="0.3">
      <c r="D83" s="46" t="s">
        <v>76</v>
      </c>
      <c r="G83" s="26"/>
      <c r="H83" s="36"/>
      <c r="I83" s="26">
        <v>7</v>
      </c>
      <c r="J83" s="26"/>
      <c r="K83" s="26">
        <v>4</v>
      </c>
      <c r="M83" s="26">
        <v>3</v>
      </c>
      <c r="N83" s="148"/>
      <c r="O83" s="147">
        <f>M83/$M$88</f>
        <v>7.4999999999999997E-2</v>
      </c>
    </row>
    <row r="84" spans="1:19" ht="12.75" customHeight="1" x14ac:dyDescent="0.3">
      <c r="D84" s="46" t="s">
        <v>77</v>
      </c>
      <c r="G84" s="26"/>
      <c r="H84" s="36"/>
      <c r="I84" s="26">
        <v>1</v>
      </c>
      <c r="J84" s="26"/>
      <c r="K84" s="26">
        <v>6</v>
      </c>
      <c r="M84" s="128">
        <v>8</v>
      </c>
      <c r="N84" s="148"/>
      <c r="O84" s="101">
        <f t="shared" si="7"/>
        <v>0.2</v>
      </c>
    </row>
    <row r="85" spans="1:19" ht="12.75" customHeight="1" x14ac:dyDescent="0.3">
      <c r="D85" s="46" t="s">
        <v>78</v>
      </c>
      <c r="G85" s="26"/>
      <c r="H85" s="36"/>
      <c r="I85" s="26">
        <v>6</v>
      </c>
      <c r="J85" s="26"/>
      <c r="K85" s="26">
        <v>5</v>
      </c>
      <c r="M85" s="26">
        <v>3</v>
      </c>
      <c r="N85" s="148"/>
      <c r="O85" s="147">
        <f t="shared" si="7"/>
        <v>7.4999999999999997E-2</v>
      </c>
    </row>
    <row r="86" spans="1:19" ht="12.75" customHeight="1" x14ac:dyDescent="0.3">
      <c r="D86" s="46" t="s">
        <v>79</v>
      </c>
      <c r="G86" s="26"/>
      <c r="H86" s="36"/>
      <c r="I86" s="127">
        <v>1</v>
      </c>
      <c r="J86" s="26"/>
      <c r="K86" s="26">
        <v>0</v>
      </c>
      <c r="M86" s="127">
        <v>0</v>
      </c>
      <c r="N86" s="148"/>
      <c r="O86" s="147">
        <f t="shared" si="7"/>
        <v>0</v>
      </c>
    </row>
    <row r="87" spans="1:19" ht="12.75" customHeight="1" x14ac:dyDescent="0.3">
      <c r="G87" s="36"/>
      <c r="H87" s="36"/>
      <c r="I87" s="26"/>
      <c r="J87" s="26"/>
      <c r="K87" s="26"/>
      <c r="M87" s="103"/>
      <c r="N87" s="148"/>
      <c r="O87" s="148"/>
    </row>
    <row r="88" spans="1:19" ht="12.75" customHeight="1" thickBot="1" x14ac:dyDescent="0.35">
      <c r="E88" s="139" t="s">
        <v>3</v>
      </c>
      <c r="G88" s="129">
        <f>SUM(G75:G87)</f>
        <v>48</v>
      </c>
      <c r="H88" s="36"/>
      <c r="I88" s="130">
        <f>SUM(I75:I87)</f>
        <v>45</v>
      </c>
      <c r="J88" s="36"/>
      <c r="K88" s="130">
        <f>SUM(K75:K87)</f>
        <v>42</v>
      </c>
      <c r="M88" s="129">
        <f>SUM(M75:M87)</f>
        <v>40</v>
      </c>
      <c r="O88" s="149">
        <f>SUM(O77:O87)</f>
        <v>1</v>
      </c>
    </row>
    <row r="89" spans="1:19" ht="12.75" customHeight="1" thickTop="1" x14ac:dyDescent="0.3">
      <c r="G89" s="150"/>
      <c r="I89" s="150"/>
      <c r="K89" s="150"/>
    </row>
    <row r="90" spans="1:19" ht="12.75" customHeight="1" x14ac:dyDescent="0.3">
      <c r="A90" s="80" t="s">
        <v>80</v>
      </c>
    </row>
    <row r="91" spans="1:19" ht="12.75" customHeight="1" x14ac:dyDescent="0.3">
      <c r="A91" s="139"/>
    </row>
    <row r="92" spans="1:19" ht="12.75" customHeight="1" x14ac:dyDescent="0.3">
      <c r="A92" s="139"/>
      <c r="D92" s="46" t="s">
        <v>71</v>
      </c>
      <c r="G92" s="104">
        <v>32768</v>
      </c>
      <c r="I92" s="91">
        <v>32093</v>
      </c>
      <c r="J92" s="91"/>
      <c r="K92" s="88">
        <v>32700</v>
      </c>
      <c r="M92" s="88">
        <v>30500</v>
      </c>
      <c r="O92" s="145">
        <f>(M92-G92)/G92</f>
        <v>-6.92138671875E-2</v>
      </c>
    </row>
    <row r="93" spans="1:19" ht="12.75" customHeight="1" x14ac:dyDescent="0.3">
      <c r="A93" s="139"/>
      <c r="D93" s="46" t="s">
        <v>72</v>
      </c>
      <c r="G93" s="98">
        <v>37424</v>
      </c>
      <c r="H93" s="151"/>
      <c r="I93" s="88">
        <v>37041</v>
      </c>
      <c r="J93" s="91"/>
      <c r="K93" s="91">
        <v>38090</v>
      </c>
      <c r="M93" s="100">
        <v>39679</v>
      </c>
      <c r="O93" s="145">
        <f>(M93-G93)/G93</f>
        <v>6.0255451047456179E-2</v>
      </c>
    </row>
    <row r="94" spans="1:19" ht="12.75" customHeight="1" x14ac:dyDescent="0.3">
      <c r="A94" s="139"/>
      <c r="D94" s="46" t="s">
        <v>73</v>
      </c>
      <c r="G94" s="98">
        <v>42819</v>
      </c>
      <c r="H94" s="151"/>
      <c r="I94" s="88">
        <v>39897</v>
      </c>
      <c r="J94" s="91"/>
      <c r="K94" s="100">
        <v>43400</v>
      </c>
      <c r="M94" s="91">
        <v>39490</v>
      </c>
      <c r="O94" s="145">
        <f>(M94-G94)/G94</f>
        <v>-7.7745860482496085E-2</v>
      </c>
    </row>
    <row r="95" spans="1:19" ht="12.75" customHeight="1" x14ac:dyDescent="0.3">
      <c r="A95" s="139"/>
      <c r="D95" s="46" t="s">
        <v>74</v>
      </c>
      <c r="G95" s="98">
        <v>45390</v>
      </c>
      <c r="H95" s="151"/>
      <c r="I95" s="88">
        <v>48354</v>
      </c>
      <c r="J95" s="88"/>
      <c r="K95" s="100">
        <v>49557</v>
      </c>
      <c r="M95" s="88">
        <v>49335</v>
      </c>
      <c r="O95" s="145">
        <f>(M95-G95)/G95</f>
        <v>8.6913417052214142E-2</v>
      </c>
    </row>
    <row r="96" spans="1:19" ht="12.75" customHeight="1" x14ac:dyDescent="0.3">
      <c r="A96" s="139"/>
      <c r="D96" s="46" t="s">
        <v>81</v>
      </c>
      <c r="G96" s="98">
        <v>46835</v>
      </c>
      <c r="I96" s="2">
        <v>44729</v>
      </c>
      <c r="J96" s="91"/>
      <c r="K96" s="100">
        <v>43600</v>
      </c>
      <c r="M96" s="4">
        <v>51100</v>
      </c>
      <c r="O96" s="145">
        <f>(M96-G96)/G96</f>
        <v>9.106437493327639E-2</v>
      </c>
    </row>
    <row r="97" spans="1:19" ht="12.75" customHeight="1" x14ac:dyDescent="0.3">
      <c r="A97" s="139"/>
      <c r="D97" s="46" t="s">
        <v>82</v>
      </c>
      <c r="G97" s="98"/>
      <c r="I97" s="91">
        <v>44835</v>
      </c>
      <c r="J97" s="91"/>
      <c r="K97" s="100">
        <v>48575</v>
      </c>
      <c r="M97" s="88">
        <v>45933</v>
      </c>
      <c r="O97" s="145"/>
    </row>
    <row r="98" spans="1:19" ht="12.75" customHeight="1" x14ac:dyDescent="0.3">
      <c r="A98" s="139"/>
      <c r="D98" s="46" t="s">
        <v>83</v>
      </c>
      <c r="G98" s="98"/>
      <c r="I98" s="91">
        <v>52835</v>
      </c>
      <c r="J98" s="91"/>
      <c r="K98" s="100">
        <v>45858</v>
      </c>
      <c r="M98" s="88">
        <v>48031</v>
      </c>
      <c r="O98" s="145"/>
    </row>
    <row r="99" spans="1:19" ht="12.75" customHeight="1" x14ac:dyDescent="0.3">
      <c r="A99" s="139"/>
      <c r="D99" s="46" t="s">
        <v>84</v>
      </c>
      <c r="G99" s="98"/>
      <c r="I99" s="91">
        <v>50562</v>
      </c>
      <c r="J99" s="91"/>
      <c r="K99" s="91">
        <v>53450</v>
      </c>
      <c r="M99" s="100">
        <v>57783</v>
      </c>
      <c r="O99" s="145"/>
    </row>
    <row r="100" spans="1:19" ht="12.75" customHeight="1" x14ac:dyDescent="0.3">
      <c r="A100" s="139"/>
      <c r="D100" s="46" t="s">
        <v>85</v>
      </c>
      <c r="G100" s="98"/>
      <c r="I100" s="131">
        <v>36104</v>
      </c>
      <c r="J100" s="91"/>
      <c r="K100" s="91">
        <v>0</v>
      </c>
      <c r="M100" s="91">
        <v>0</v>
      </c>
      <c r="O100" s="145"/>
    </row>
    <row r="101" spans="1:19" ht="12.75" customHeight="1" x14ac:dyDescent="0.3">
      <c r="A101" s="139"/>
    </row>
    <row r="102" spans="1:19" ht="12.75" customHeight="1" x14ac:dyDescent="0.3">
      <c r="A102" s="80" t="s">
        <v>86</v>
      </c>
    </row>
    <row r="103" spans="1:19" ht="12.75" customHeight="1" x14ac:dyDescent="0.3"/>
    <row r="104" spans="1:19" ht="12.75" customHeight="1" x14ac:dyDescent="0.3">
      <c r="A104" s="105"/>
      <c r="B104" s="105"/>
      <c r="C104" s="79"/>
      <c r="D104" s="1" t="s">
        <v>87</v>
      </c>
      <c r="E104" s="79"/>
      <c r="F104" s="79"/>
      <c r="G104" s="132">
        <v>50.1</v>
      </c>
      <c r="H104" s="1"/>
      <c r="I104" s="132">
        <v>50.2</v>
      </c>
      <c r="J104" s="1"/>
      <c r="K104" s="133">
        <v>46.1</v>
      </c>
      <c r="L104" s="105"/>
      <c r="M104" s="134">
        <v>45.15</v>
      </c>
      <c r="N104" s="108"/>
      <c r="O104" s="145">
        <f>(M104-G104)/G104</f>
        <v>-9.8802395209580895E-2</v>
      </c>
      <c r="P104" s="108"/>
      <c r="Q104" s="132"/>
      <c r="R104" s="107"/>
      <c r="S104" s="106"/>
    </row>
    <row r="105" spans="1:19" ht="12.75" customHeight="1" x14ac:dyDescent="0.3">
      <c r="A105" s="105"/>
      <c r="B105" s="105"/>
      <c r="C105" s="79"/>
      <c r="D105" s="1" t="s">
        <v>88</v>
      </c>
      <c r="E105" s="79"/>
      <c r="F105" s="79"/>
      <c r="G105" s="132">
        <v>12</v>
      </c>
      <c r="H105" s="1"/>
      <c r="I105" s="132">
        <v>10.199999999999999</v>
      </c>
      <c r="J105" s="1"/>
      <c r="K105" s="132">
        <v>10.6</v>
      </c>
      <c r="L105" s="105"/>
      <c r="M105" s="134">
        <v>12.2</v>
      </c>
      <c r="N105" s="108"/>
      <c r="O105" s="145">
        <f>(M105-G105)/G105</f>
        <v>1.6666666666666607E-2</v>
      </c>
      <c r="P105" s="108"/>
      <c r="Q105" s="132"/>
      <c r="R105" s="107"/>
      <c r="S105" s="106"/>
    </row>
    <row r="106" spans="1:19" ht="12.75" customHeight="1" x14ac:dyDescent="0.3">
      <c r="A106" s="105"/>
      <c r="B106" s="105"/>
      <c r="C106" s="79"/>
      <c r="D106" s="1" t="s">
        <v>89</v>
      </c>
      <c r="E106" s="79"/>
      <c r="F106" s="79"/>
      <c r="G106" s="132">
        <v>12.1</v>
      </c>
      <c r="H106" s="1"/>
      <c r="I106" s="132">
        <v>11</v>
      </c>
      <c r="J106" s="1"/>
      <c r="K106" s="132">
        <v>11.2</v>
      </c>
      <c r="L106" s="105"/>
      <c r="M106" s="134">
        <v>10</v>
      </c>
      <c r="N106" s="108"/>
      <c r="O106" s="145">
        <f>(M106-G106)/G106</f>
        <v>-0.17355371900826444</v>
      </c>
      <c r="P106" s="108"/>
      <c r="Q106" s="132"/>
      <c r="R106" s="107"/>
      <c r="S106" s="106"/>
    </row>
    <row r="107" spans="1:19" ht="12.75" customHeight="1" x14ac:dyDescent="0.3">
      <c r="A107" s="105"/>
      <c r="B107" s="105"/>
      <c r="C107" s="79"/>
      <c r="D107" s="1" t="s">
        <v>90</v>
      </c>
      <c r="E107" s="79"/>
      <c r="F107" s="79"/>
      <c r="G107" s="132">
        <v>10.9</v>
      </c>
      <c r="H107" s="1"/>
      <c r="I107" s="132">
        <v>11</v>
      </c>
      <c r="J107" s="1"/>
      <c r="K107" s="134">
        <v>9.3000000000000007</v>
      </c>
      <c r="L107" s="105"/>
      <c r="M107" s="133">
        <v>11.1</v>
      </c>
      <c r="N107" s="108"/>
      <c r="O107" s="145">
        <f>(M107-G107)/G107</f>
        <v>1.8348623853210944E-2</v>
      </c>
      <c r="P107" s="108"/>
      <c r="Q107" s="132"/>
      <c r="R107" s="107"/>
      <c r="S107" s="106"/>
    </row>
    <row r="108" spans="1:19" ht="12.75" customHeight="1" x14ac:dyDescent="0.3">
      <c r="G108" s="1"/>
      <c r="H108" s="1"/>
      <c r="I108" s="1"/>
      <c r="J108" s="1"/>
      <c r="K108" s="1"/>
      <c r="M108" s="103"/>
      <c r="Q108" s="135"/>
      <c r="R108" s="107"/>
      <c r="S108" s="107"/>
    </row>
    <row r="109" spans="1:19" ht="12.75" customHeight="1" thickBot="1" x14ac:dyDescent="0.35">
      <c r="E109" s="139" t="s">
        <v>3</v>
      </c>
      <c r="G109" s="136">
        <f>SUM(G103:G108)</f>
        <v>85.100000000000009</v>
      </c>
      <c r="H109" s="1"/>
      <c r="I109" s="137">
        <f>SUM(I103:I108)</f>
        <v>82.4</v>
      </c>
      <c r="J109" s="1"/>
      <c r="K109" s="136">
        <f>SUM(K103:K108)</f>
        <v>77.2</v>
      </c>
      <c r="M109" s="137">
        <f>SUM(M103:M108)</f>
        <v>78.449999999999989</v>
      </c>
      <c r="O109" s="152">
        <f>(M109-G109)/G109</f>
        <v>-7.8143360752056634E-2</v>
      </c>
      <c r="Q109" s="132"/>
      <c r="R109" s="106"/>
      <c r="S109" s="106"/>
    </row>
    <row r="110" spans="1:19" ht="12.75" customHeight="1" thickTop="1" x14ac:dyDescent="0.3">
      <c r="G110" s="153"/>
      <c r="I110" s="153"/>
      <c r="J110" s="153"/>
      <c r="K110" s="153"/>
      <c r="L110" s="153"/>
      <c r="M110" s="153"/>
    </row>
    <row r="111" spans="1:19" ht="12.75" customHeight="1" x14ac:dyDescent="0.3">
      <c r="C111" s="79"/>
      <c r="M111" s="154"/>
    </row>
    <row r="112" spans="1:19" ht="12.75" customHeight="1" x14ac:dyDescent="0.3">
      <c r="C112" s="79"/>
      <c r="M112" s="154"/>
    </row>
    <row r="113" spans="1:15" ht="12.75" customHeight="1" x14ac:dyDescent="0.3"/>
    <row r="114" spans="1:15" ht="12.75" customHeight="1" x14ac:dyDescent="0.3">
      <c r="A114" s="80" t="s">
        <v>93</v>
      </c>
      <c r="M114" s="139"/>
    </row>
    <row r="115" spans="1:15" ht="12.75" customHeight="1" x14ac:dyDescent="0.3">
      <c r="C115" s="80"/>
      <c r="M115" s="139"/>
    </row>
    <row r="116" spans="1:15" ht="12.75" customHeight="1" x14ac:dyDescent="0.3">
      <c r="A116" s="155"/>
      <c r="B116" s="155"/>
      <c r="C116" s="151"/>
      <c r="D116" s="151"/>
      <c r="E116" s="151"/>
      <c r="F116" s="151"/>
      <c r="G116" s="151"/>
      <c r="H116" s="109" t="s">
        <v>263</v>
      </c>
      <c r="I116" s="151"/>
      <c r="J116" s="151"/>
      <c r="K116" s="151"/>
      <c r="L116" s="109" t="s">
        <v>271</v>
      </c>
      <c r="M116" s="151"/>
      <c r="N116" s="148"/>
      <c r="O116" s="148"/>
    </row>
    <row r="117" spans="1:15" ht="12.75" customHeight="1" x14ac:dyDescent="0.3">
      <c r="A117" s="155"/>
      <c r="B117" s="155"/>
      <c r="C117" s="151"/>
      <c r="D117" s="151"/>
      <c r="E117" s="151"/>
      <c r="F117" s="151"/>
      <c r="G117" s="151"/>
      <c r="H117" s="151"/>
      <c r="I117" s="151"/>
      <c r="J117" s="151"/>
      <c r="K117" s="151"/>
      <c r="L117" s="151"/>
      <c r="M117" s="151"/>
      <c r="N117" s="148"/>
      <c r="O117" s="148"/>
    </row>
    <row r="118" spans="1:15" ht="12.75" customHeight="1" x14ac:dyDescent="0.3">
      <c r="A118" s="155"/>
      <c r="B118" s="155"/>
      <c r="C118" s="66"/>
      <c r="D118" s="110"/>
      <c r="E118" s="23"/>
      <c r="F118" s="151"/>
      <c r="G118" s="12"/>
      <c r="H118" s="23"/>
      <c r="I118" s="12" t="s">
        <v>6</v>
      </c>
      <c r="J118" s="23"/>
      <c r="K118" s="12"/>
      <c r="L118" s="23"/>
      <c r="M118" s="12" t="s">
        <v>6</v>
      </c>
      <c r="N118" s="23"/>
      <c r="O118" s="111" t="s">
        <v>94</v>
      </c>
    </row>
    <row r="119" spans="1:15" ht="12.75" customHeight="1" x14ac:dyDescent="0.3">
      <c r="A119" s="112" t="s">
        <v>264</v>
      </c>
      <c r="B119" s="156"/>
      <c r="C119" s="112" t="s">
        <v>272</v>
      </c>
      <c r="D119" s="110"/>
      <c r="E119" s="23"/>
      <c r="F119" s="151"/>
      <c r="G119" s="17" t="s">
        <v>3</v>
      </c>
      <c r="H119" s="23"/>
      <c r="I119" s="17" t="s">
        <v>70</v>
      </c>
      <c r="J119" s="23"/>
      <c r="K119" s="17" t="s">
        <v>3</v>
      </c>
      <c r="L119" s="23"/>
      <c r="M119" s="17" t="s">
        <v>70</v>
      </c>
      <c r="N119" s="23"/>
      <c r="O119" s="113" t="s">
        <v>95</v>
      </c>
    </row>
    <row r="120" spans="1:15" ht="12.75" customHeight="1" x14ac:dyDescent="0.3">
      <c r="A120" s="23"/>
      <c r="B120" s="155"/>
      <c r="C120" s="23"/>
      <c r="D120" s="23"/>
      <c r="E120" s="23"/>
      <c r="F120" s="151"/>
      <c r="G120" s="23"/>
      <c r="H120" s="23"/>
      <c r="I120" s="23"/>
      <c r="J120" s="23"/>
      <c r="K120" s="23"/>
      <c r="L120" s="23"/>
      <c r="M120" s="23"/>
      <c r="N120" s="23"/>
      <c r="O120" s="23"/>
    </row>
    <row r="121" spans="1:15" ht="12.75" customHeight="1" x14ac:dyDescent="0.3">
      <c r="A121" s="114">
        <v>19</v>
      </c>
      <c r="B121" s="155"/>
      <c r="C121" s="114">
        <v>19</v>
      </c>
      <c r="D121" s="23" t="s">
        <v>96</v>
      </c>
      <c r="E121" s="23"/>
      <c r="F121" s="151"/>
      <c r="G121" s="114">
        <v>735400</v>
      </c>
      <c r="H121" s="23"/>
      <c r="I121" s="23"/>
      <c r="J121" s="23"/>
      <c r="K121" s="114">
        <v>717225</v>
      </c>
      <c r="L121" s="23"/>
      <c r="M121" s="23"/>
      <c r="N121" s="23"/>
      <c r="O121" s="28">
        <f>(K121-G121)/G121</f>
        <v>-2.4714441120478652E-2</v>
      </c>
    </row>
    <row r="122" spans="1:15" ht="12.75" customHeight="1" x14ac:dyDescent="0.3">
      <c r="A122" s="114">
        <v>19</v>
      </c>
      <c r="B122" s="155"/>
      <c r="C122" s="114">
        <v>15</v>
      </c>
      <c r="D122" s="23" t="s">
        <v>97</v>
      </c>
      <c r="E122" s="23"/>
      <c r="F122" s="151"/>
      <c r="G122" s="114">
        <v>637600</v>
      </c>
      <c r="H122" s="23"/>
      <c r="I122" s="23"/>
      <c r="J122" s="23"/>
      <c r="K122" s="114">
        <v>579675</v>
      </c>
      <c r="L122" s="23"/>
      <c r="M122" s="23"/>
      <c r="N122" s="27"/>
      <c r="O122" s="28">
        <f>(K122-G122)/G122</f>
        <v>-9.0848494353826845E-2</v>
      </c>
    </row>
    <row r="123" spans="1:15" ht="12.75" customHeight="1" x14ac:dyDescent="0.3">
      <c r="A123" s="114">
        <v>17</v>
      </c>
      <c r="B123" s="155"/>
      <c r="C123" s="114">
        <v>19</v>
      </c>
      <c r="D123" s="23" t="s">
        <v>98</v>
      </c>
      <c r="E123" s="23"/>
      <c r="F123" s="151"/>
      <c r="G123" s="114">
        <v>699850</v>
      </c>
      <c r="H123" s="23"/>
      <c r="I123" s="23"/>
      <c r="J123" s="23"/>
      <c r="K123" s="114">
        <v>742200</v>
      </c>
      <c r="L123" s="23"/>
      <c r="M123" s="23"/>
      <c r="N123" s="27"/>
      <c r="O123" s="28">
        <f>(K123-G123)/G123</f>
        <v>6.051296706437094E-2</v>
      </c>
    </row>
    <row r="124" spans="1:15" ht="12.75" customHeight="1" x14ac:dyDescent="0.3">
      <c r="A124" s="23"/>
      <c r="B124" s="155"/>
      <c r="C124" s="23"/>
      <c r="D124" s="23"/>
      <c r="E124" s="23"/>
      <c r="F124" s="151"/>
      <c r="G124" s="23"/>
      <c r="H124" s="23"/>
      <c r="I124" s="23"/>
      <c r="J124" s="23"/>
      <c r="K124" s="23"/>
      <c r="L124" s="23"/>
      <c r="M124" s="23"/>
      <c r="N124" s="27"/>
      <c r="O124" s="23"/>
    </row>
    <row r="125" spans="1:15" ht="12.75" customHeight="1" thickBot="1" x14ac:dyDescent="0.35">
      <c r="A125" s="115">
        <f>SUM(A120:A124)</f>
        <v>55</v>
      </c>
      <c r="B125" s="155"/>
      <c r="C125" s="115">
        <f>SUM(C120:C124)</f>
        <v>53</v>
      </c>
      <c r="D125" s="23" t="s">
        <v>99</v>
      </c>
      <c r="E125" s="23"/>
      <c r="F125" s="151"/>
      <c r="G125" s="116">
        <f>SUM(G120:G124)</f>
        <v>2072850</v>
      </c>
      <c r="H125" s="23"/>
      <c r="I125" s="117">
        <f>G125/$G$136</f>
        <v>0.53895387021842078</v>
      </c>
      <c r="J125" s="23"/>
      <c r="K125" s="116">
        <f>SUM(K120:K124)</f>
        <v>2039100</v>
      </c>
      <c r="L125" s="23"/>
      <c r="M125" s="117">
        <f>K125/$K$136</f>
        <v>0.5102375303212362</v>
      </c>
      <c r="N125" s="27"/>
      <c r="O125" s="28">
        <f>(K125-G125)/G125</f>
        <v>-1.6281930675157392E-2</v>
      </c>
    </row>
    <row r="126" spans="1:15" ht="12.75" customHeight="1" thickTop="1" x14ac:dyDescent="0.3">
      <c r="A126" s="23"/>
      <c r="B126" s="155"/>
      <c r="C126" s="23"/>
      <c r="D126" s="23"/>
      <c r="E126" s="23"/>
      <c r="F126" s="151"/>
      <c r="G126" s="23"/>
      <c r="H126" s="23"/>
      <c r="I126" s="23"/>
      <c r="J126" s="23"/>
      <c r="K126" s="23"/>
      <c r="L126" s="23"/>
      <c r="M126" s="23"/>
      <c r="N126" s="27"/>
      <c r="O126" s="23"/>
    </row>
    <row r="127" spans="1:15" ht="12.75" customHeight="1" x14ac:dyDescent="0.3">
      <c r="A127" s="114">
        <v>17</v>
      </c>
      <c r="B127" s="155"/>
      <c r="C127" s="118">
        <v>18</v>
      </c>
      <c r="D127" s="23" t="s">
        <v>91</v>
      </c>
      <c r="E127" s="23"/>
      <c r="F127" s="151"/>
      <c r="G127" s="114">
        <v>549633</v>
      </c>
      <c r="H127" s="23"/>
      <c r="I127" s="119">
        <f>G127/$G$136</f>
        <v>0.1429079926428643</v>
      </c>
      <c r="J127" s="23"/>
      <c r="K127" s="114">
        <v>588675</v>
      </c>
      <c r="L127" s="23"/>
      <c r="M127" s="117">
        <f>K127/$K$136</f>
        <v>0.14730227951638161</v>
      </c>
      <c r="N127" s="27"/>
      <c r="O127" s="28">
        <f>(K127-G127)/G127</f>
        <v>7.1032852830888976E-2</v>
      </c>
    </row>
    <row r="128" spans="1:15" ht="12.75" customHeight="1" x14ac:dyDescent="0.3">
      <c r="A128" s="114">
        <v>17</v>
      </c>
      <c r="B128" s="155"/>
      <c r="C128" s="114">
        <v>17</v>
      </c>
      <c r="D128" s="23" t="s">
        <v>92</v>
      </c>
      <c r="E128" s="23"/>
      <c r="F128" s="151"/>
      <c r="G128" s="114">
        <v>1029050</v>
      </c>
      <c r="H128" s="23"/>
      <c r="I128" s="119">
        <f>G128/$G$136</f>
        <v>0.26755938931821693</v>
      </c>
      <c r="J128" s="23"/>
      <c r="K128" s="114">
        <v>1121280</v>
      </c>
      <c r="L128" s="23"/>
      <c r="M128" s="119">
        <f>K128/$K$136</f>
        <v>0.28057434063978998</v>
      </c>
      <c r="N128" s="27"/>
      <c r="O128" s="28">
        <f>(K128-G128)/G128</f>
        <v>8.9626354404547887E-2</v>
      </c>
    </row>
    <row r="129" spans="1:17" ht="12.75" customHeight="1" x14ac:dyDescent="0.3">
      <c r="A129" s="114">
        <v>2</v>
      </c>
      <c r="B129" s="155"/>
      <c r="C129" s="114">
        <v>2</v>
      </c>
      <c r="D129" s="23" t="s">
        <v>100</v>
      </c>
      <c r="E129" s="23"/>
      <c r="F129" s="151"/>
      <c r="G129" s="114">
        <v>115100</v>
      </c>
      <c r="H129" s="23"/>
      <c r="I129" s="119">
        <f>G129/$G$136</f>
        <v>2.992671464994584E-2</v>
      </c>
      <c r="J129" s="23"/>
      <c r="K129" s="114">
        <v>117600</v>
      </c>
      <c r="L129" s="23"/>
      <c r="M129" s="119">
        <f>K129/$K$136</f>
        <v>2.9426675281142355E-2</v>
      </c>
      <c r="N129" s="27"/>
      <c r="O129" s="28">
        <f>(K129-G129)/G129</f>
        <v>2.1720243266724587E-2</v>
      </c>
    </row>
    <row r="130" spans="1:17" ht="12.75" customHeight="1" x14ac:dyDescent="0.3">
      <c r="A130" s="23"/>
      <c r="B130" s="155"/>
      <c r="C130" s="23"/>
      <c r="D130" s="23"/>
      <c r="E130" s="23"/>
      <c r="F130" s="151"/>
      <c r="G130" s="23"/>
      <c r="H130" s="23"/>
      <c r="I130" s="23"/>
      <c r="J130" s="23"/>
      <c r="K130" s="23"/>
      <c r="L130" s="23"/>
      <c r="M130" s="23"/>
      <c r="N130" s="27"/>
      <c r="O130" s="23"/>
    </row>
    <row r="131" spans="1:17" ht="12.75" customHeight="1" thickBot="1" x14ac:dyDescent="0.35">
      <c r="A131" s="120">
        <f>SUM(A125:A130)</f>
        <v>91</v>
      </c>
      <c r="B131" s="155"/>
      <c r="C131" s="120">
        <f>SUM(C125:C130)</f>
        <v>90</v>
      </c>
      <c r="D131" s="23" t="s">
        <v>101</v>
      </c>
      <c r="E131" s="23"/>
      <c r="F131" s="151"/>
      <c r="G131" s="121">
        <f>SUM(G125:G130)</f>
        <v>3766633</v>
      </c>
      <c r="H131" s="23"/>
      <c r="I131" s="23"/>
      <c r="J131" s="23"/>
      <c r="K131" s="121">
        <f>SUM(K125:K130)</f>
        <v>3866655</v>
      </c>
      <c r="L131" s="23"/>
      <c r="M131" s="23"/>
      <c r="N131" s="27"/>
      <c r="O131" s="62">
        <f>(K131-G131)/G131</f>
        <v>2.6554750622107329E-2</v>
      </c>
    </row>
    <row r="132" spans="1:17" ht="12.75" customHeight="1" thickTop="1" x14ac:dyDescent="0.3">
      <c r="A132" s="155"/>
      <c r="B132" s="155"/>
      <c r="C132" s="122"/>
      <c r="D132" s="23"/>
      <c r="E132" s="23"/>
      <c r="F132" s="151"/>
      <c r="G132" s="122">
        <v>0</v>
      </c>
      <c r="H132" s="23"/>
      <c r="I132" s="23"/>
      <c r="J132" s="23"/>
      <c r="K132" s="122">
        <v>0</v>
      </c>
      <c r="L132" s="23"/>
      <c r="M132" s="23"/>
      <c r="N132" s="27"/>
      <c r="O132" s="23"/>
    </row>
    <row r="133" spans="1:17" ht="12.75" customHeight="1" x14ac:dyDescent="0.3">
      <c r="A133" s="155"/>
      <c r="B133" s="155"/>
      <c r="C133" s="23"/>
      <c r="D133" s="23"/>
      <c r="E133" s="23"/>
      <c r="F133" s="151"/>
      <c r="G133" s="23"/>
      <c r="H133" s="23"/>
      <c r="I133" s="23"/>
      <c r="J133" s="23"/>
      <c r="K133" s="23"/>
      <c r="L133" s="23"/>
      <c r="M133" s="23"/>
      <c r="N133" s="27"/>
      <c r="O133" s="23"/>
    </row>
    <row r="134" spans="1:17" ht="12.75" customHeight="1" x14ac:dyDescent="0.3">
      <c r="A134" s="155"/>
      <c r="B134" s="155"/>
      <c r="C134" s="23"/>
      <c r="D134" s="23" t="s">
        <v>102</v>
      </c>
      <c r="E134" s="23"/>
      <c r="F134" s="151"/>
      <c r="G134" s="114">
        <f>62025+17404</f>
        <v>79429</v>
      </c>
      <c r="H134" s="23"/>
      <c r="I134" s="119">
        <f>G134/$G$136</f>
        <v>2.0652033170552114E-2</v>
      </c>
      <c r="J134" s="23"/>
      <c r="K134" s="118">
        <f>109756+19963</f>
        <v>129719</v>
      </c>
      <c r="L134" s="23"/>
      <c r="M134" s="119">
        <f>K134/$K$136</f>
        <v>3.2459174241449874E-2</v>
      </c>
      <c r="N134" s="27"/>
      <c r="O134" s="62">
        <f>(K134-G134)/G134</f>
        <v>0.63314406576942928</v>
      </c>
      <c r="Q134" s="79" t="s">
        <v>103</v>
      </c>
    </row>
    <row r="135" spans="1:17" ht="12.75" customHeight="1" x14ac:dyDescent="0.3">
      <c r="A135" s="155"/>
      <c r="B135" s="155"/>
      <c r="C135" s="23"/>
      <c r="D135" s="23"/>
      <c r="E135" s="23"/>
      <c r="F135" s="151"/>
      <c r="G135" s="23"/>
      <c r="H135" s="23"/>
      <c r="I135" s="23"/>
      <c r="J135" s="23"/>
      <c r="K135" s="23"/>
      <c r="L135" s="23"/>
      <c r="M135" s="23"/>
      <c r="N135" s="27"/>
      <c r="O135" s="23"/>
      <c r="Q135" s="157" t="s">
        <v>104</v>
      </c>
    </row>
    <row r="136" spans="1:17" ht="12.75" customHeight="1" thickBot="1" x14ac:dyDescent="0.35">
      <c r="A136" s="155"/>
      <c r="B136" s="155"/>
      <c r="C136" s="23"/>
      <c r="D136" s="23" t="s">
        <v>105</v>
      </c>
      <c r="E136" s="23"/>
      <c r="F136" s="151"/>
      <c r="G136" s="123">
        <f>SUM(G131:G135)</f>
        <v>3846062</v>
      </c>
      <c r="H136" s="23"/>
      <c r="I136" s="124">
        <f>SUM(I121:I135)</f>
        <v>0.99999999999999989</v>
      </c>
      <c r="J136" s="23"/>
      <c r="K136" s="123">
        <f>SUM(K131:K135)</f>
        <v>3996374</v>
      </c>
      <c r="L136" s="23"/>
      <c r="M136" s="124">
        <f>SUM(M121:M135)</f>
        <v>1</v>
      </c>
      <c r="N136" s="27"/>
      <c r="O136" s="62">
        <f>(K136-G136)/G136</f>
        <v>3.9082053279432316E-2</v>
      </c>
    </row>
    <row r="137" spans="1:17" ht="12.75" customHeight="1" thickTop="1" x14ac:dyDescent="0.3">
      <c r="A137" s="155"/>
      <c r="B137" s="155"/>
      <c r="C137" s="23"/>
      <c r="D137" s="23"/>
      <c r="E137" s="23"/>
      <c r="F137" s="151"/>
      <c r="G137" s="27"/>
      <c r="H137" s="27"/>
      <c r="I137" s="27"/>
      <c r="J137" s="23"/>
      <c r="K137" s="122"/>
      <c r="L137" s="23"/>
      <c r="M137" s="27"/>
      <c r="N137" s="27"/>
      <c r="O137" s="148"/>
    </row>
    <row r="138" spans="1:17" ht="12.75" customHeight="1" x14ac:dyDescent="0.3"/>
    <row r="139" spans="1:17" ht="12.75" customHeight="1" x14ac:dyDescent="0.3"/>
    <row r="140" spans="1:17" ht="12.75" customHeight="1" x14ac:dyDescent="0.3"/>
    <row r="141" spans="1:17" ht="12.75" customHeight="1" x14ac:dyDescent="0.3"/>
    <row r="142" spans="1:17" ht="12.75" customHeight="1" x14ac:dyDescent="0.3"/>
    <row r="143" spans="1:17" ht="12.75" customHeight="1" x14ac:dyDescent="0.3">
      <c r="A143" s="143" t="s">
        <v>106</v>
      </c>
    </row>
    <row r="144" spans="1:17" ht="12.75" customHeight="1" x14ac:dyDescent="0.3"/>
    <row r="145" spans="1:1" ht="12.75" customHeight="1" x14ac:dyDescent="0.3">
      <c r="A145" s="158" t="s">
        <v>229</v>
      </c>
    </row>
    <row r="146" spans="1:1" ht="12.75" customHeight="1" x14ac:dyDescent="0.3">
      <c r="A146" s="158" t="s">
        <v>107</v>
      </c>
    </row>
    <row r="147" spans="1:1" ht="12.75" customHeight="1" x14ac:dyDescent="0.3">
      <c r="A147" s="158" t="s">
        <v>230</v>
      </c>
    </row>
    <row r="148" spans="1:1" ht="12.75" customHeight="1" x14ac:dyDescent="0.3"/>
  </sheetData>
  <pageMargins left="0" right="0" top="0.5" bottom="0.25" header="0.3" footer="0.3"/>
  <pageSetup scale="91" orientation="portrait" r:id="rId1"/>
  <headerFooter>
    <oddFooter>&amp;L&amp;8Prepared by Palmer Ball
Palmer Ball Consulting, LLC&amp;R&amp;D</oddFooter>
  </headerFooter>
  <rowBreaks count="2" manualBreakCount="2">
    <brk id="59" max="16" man="1"/>
    <brk id="111" max="1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73"/>
  <sheetViews>
    <sheetView workbookViewId="0">
      <pane ySplit="4" topLeftCell="A5" activePane="bottomLeft" state="frozen"/>
      <selection pane="bottomLeft" activeCell="J5" sqref="J5"/>
    </sheetView>
  </sheetViews>
  <sheetFormatPr defaultRowHeight="14.4" x14ac:dyDescent="0.3"/>
  <cols>
    <col min="1" max="1" width="6.109375" style="138" customWidth="1"/>
    <col min="2" max="2" width="1.5546875" style="143" customWidth="1"/>
    <col min="3" max="3" width="8.33203125" style="173" customWidth="1"/>
    <col min="4" max="4" width="2.33203125" style="173" customWidth="1"/>
    <col min="5" max="5" width="11" style="173" customWidth="1"/>
    <col min="6" max="6" width="2.109375" style="143" customWidth="1"/>
    <col min="7" max="7" width="9.109375" style="162"/>
    <col min="8" max="8" width="1.6640625" style="143" customWidth="1"/>
    <col min="9" max="9" width="13.5546875" style="143" customWidth="1"/>
    <col min="10" max="10" width="1.5546875" style="143" customWidth="1"/>
    <col min="11" max="11" width="15.88671875" style="143" customWidth="1"/>
    <col min="12" max="12" width="14.6640625" style="143" customWidth="1"/>
    <col min="13" max="13" width="1.5546875" style="143" customWidth="1"/>
    <col min="14" max="14" width="9.109375" style="143" customWidth="1"/>
    <col min="15" max="17" width="9.109375" style="125"/>
  </cols>
  <sheetData>
    <row r="1" spans="1:14" ht="12.75" customHeight="1" x14ac:dyDescent="0.3">
      <c r="A1" s="105" t="s">
        <v>231</v>
      </c>
      <c r="K1" s="110"/>
      <c r="L1" s="155"/>
      <c r="M1" s="155"/>
      <c r="N1" s="155"/>
    </row>
    <row r="2" spans="1:14" ht="12.75" customHeight="1" x14ac:dyDescent="0.3">
      <c r="A2" s="163" t="s">
        <v>273</v>
      </c>
      <c r="B2" s="173"/>
    </row>
    <row r="3" spans="1:14" ht="12.75" customHeight="1" x14ac:dyDescent="0.3"/>
    <row r="4" spans="1:14" ht="12.75" customHeight="1" x14ac:dyDescent="0.3">
      <c r="C4" s="174" t="s">
        <v>108</v>
      </c>
      <c r="D4" s="175"/>
      <c r="E4" s="174" t="s">
        <v>69</v>
      </c>
      <c r="G4" s="164" t="s">
        <v>109</v>
      </c>
      <c r="H4" s="176"/>
      <c r="I4" s="176"/>
      <c r="J4" s="165" t="s">
        <v>274</v>
      </c>
      <c r="K4" s="176"/>
      <c r="L4" s="176"/>
    </row>
    <row r="5" spans="1:14" ht="12.75" customHeight="1" x14ac:dyDescent="0.3">
      <c r="C5" s="177"/>
      <c r="D5" s="177"/>
    </row>
    <row r="6" spans="1:14" ht="12.75" customHeight="1" x14ac:dyDescent="0.3">
      <c r="A6" s="159" t="s">
        <v>96</v>
      </c>
      <c r="B6" s="160"/>
      <c r="C6" s="177"/>
      <c r="D6" s="177"/>
    </row>
    <row r="7" spans="1:14" ht="12.75" customHeight="1" x14ac:dyDescent="0.3"/>
    <row r="8" spans="1:14" ht="12.75" customHeight="1" x14ac:dyDescent="0.3">
      <c r="C8" s="173">
        <v>1</v>
      </c>
      <c r="E8" s="173">
        <v>1</v>
      </c>
      <c r="G8" s="166">
        <v>0.5</v>
      </c>
      <c r="H8" s="173"/>
      <c r="I8" s="173" t="s">
        <v>110</v>
      </c>
      <c r="J8" s="173"/>
      <c r="K8" s="173" t="s">
        <v>50</v>
      </c>
      <c r="L8" s="173" t="s">
        <v>15</v>
      </c>
    </row>
    <row r="9" spans="1:14" ht="12.75" customHeight="1" x14ac:dyDescent="0.3">
      <c r="E9" s="173">
        <v>1</v>
      </c>
      <c r="G9" s="166">
        <v>0.6</v>
      </c>
      <c r="H9" s="173"/>
      <c r="I9" s="173" t="s">
        <v>111</v>
      </c>
      <c r="J9" s="173"/>
      <c r="K9" s="173" t="s">
        <v>50</v>
      </c>
      <c r="L9" s="173" t="s">
        <v>15</v>
      </c>
    </row>
    <row r="10" spans="1:14" ht="12.75" customHeight="1" x14ac:dyDescent="0.3">
      <c r="E10" s="173">
        <v>1</v>
      </c>
      <c r="G10" s="162">
        <v>1</v>
      </c>
      <c r="I10" s="143" t="s">
        <v>112</v>
      </c>
      <c r="K10" s="173" t="s">
        <v>50</v>
      </c>
      <c r="L10" s="173" t="s">
        <v>15</v>
      </c>
    </row>
    <row r="11" spans="1:14" ht="12.75" customHeight="1" x14ac:dyDescent="0.3">
      <c r="E11" s="173">
        <v>1</v>
      </c>
      <c r="G11" s="166">
        <v>0.6</v>
      </c>
      <c r="I11" s="173" t="s">
        <v>113</v>
      </c>
      <c r="K11" s="173" t="s">
        <v>50</v>
      </c>
      <c r="L11" s="173" t="s">
        <v>15</v>
      </c>
    </row>
    <row r="12" spans="1:14" ht="12.75" customHeight="1" x14ac:dyDescent="0.3">
      <c r="E12" s="173">
        <v>1</v>
      </c>
      <c r="G12" s="162">
        <v>1</v>
      </c>
      <c r="H12" s="173"/>
      <c r="I12" s="173" t="s">
        <v>114</v>
      </c>
      <c r="J12" s="173"/>
      <c r="K12" s="173" t="s">
        <v>50</v>
      </c>
      <c r="L12" s="173" t="s">
        <v>15</v>
      </c>
    </row>
    <row r="13" spans="1:14" ht="12.75" customHeight="1" x14ac:dyDescent="0.3">
      <c r="E13" s="173">
        <v>1</v>
      </c>
      <c r="G13" s="166">
        <v>0.6</v>
      </c>
      <c r="H13" s="173"/>
      <c r="I13" s="173" t="s">
        <v>111</v>
      </c>
      <c r="J13" s="173"/>
      <c r="K13" s="173" t="s">
        <v>50</v>
      </c>
      <c r="L13" s="173" t="s">
        <v>15</v>
      </c>
    </row>
    <row r="14" spans="1:14" ht="12.75" customHeight="1" x14ac:dyDescent="0.3">
      <c r="E14" s="173">
        <v>1</v>
      </c>
      <c r="G14" s="166">
        <v>0.6</v>
      </c>
      <c r="I14" s="173" t="s">
        <v>115</v>
      </c>
      <c r="K14" s="173" t="s">
        <v>50</v>
      </c>
      <c r="L14" s="173" t="s">
        <v>15</v>
      </c>
    </row>
    <row r="15" spans="1:14" ht="12.75" customHeight="1" x14ac:dyDescent="0.3">
      <c r="E15" s="173">
        <v>1</v>
      </c>
      <c r="G15" s="162">
        <v>1</v>
      </c>
      <c r="I15" s="163" t="s">
        <v>116</v>
      </c>
      <c r="K15" s="173" t="s">
        <v>50</v>
      </c>
      <c r="L15" s="173" t="s">
        <v>15</v>
      </c>
    </row>
    <row r="16" spans="1:14" ht="12.75" customHeight="1" x14ac:dyDescent="0.3">
      <c r="G16" s="166">
        <v>0.5</v>
      </c>
      <c r="I16" s="173" t="s">
        <v>110</v>
      </c>
      <c r="K16" s="173" t="s">
        <v>50</v>
      </c>
      <c r="L16" s="173" t="s">
        <v>15</v>
      </c>
    </row>
    <row r="17" spans="1:12" ht="12.75" customHeight="1" x14ac:dyDescent="0.3">
      <c r="E17" s="173">
        <v>1</v>
      </c>
      <c r="G17" s="162">
        <v>1</v>
      </c>
      <c r="H17" s="173"/>
      <c r="I17" s="173" t="s">
        <v>117</v>
      </c>
      <c r="J17" s="173"/>
      <c r="K17" s="173" t="s">
        <v>50</v>
      </c>
      <c r="L17" s="173" t="s">
        <v>15</v>
      </c>
    </row>
    <row r="18" spans="1:12" ht="12.75" customHeight="1" x14ac:dyDescent="0.3">
      <c r="E18" s="173">
        <v>1</v>
      </c>
      <c r="G18" s="162">
        <v>1</v>
      </c>
      <c r="I18" s="173" t="s">
        <v>118</v>
      </c>
      <c r="K18" s="173" t="s">
        <v>50</v>
      </c>
      <c r="L18" s="173" t="s">
        <v>15</v>
      </c>
    </row>
    <row r="19" spans="1:12" ht="12.75" customHeight="1" x14ac:dyDescent="0.3">
      <c r="E19" s="173">
        <v>1</v>
      </c>
      <c r="G19" s="162">
        <v>1</v>
      </c>
      <c r="I19" s="173" t="s">
        <v>119</v>
      </c>
      <c r="K19" s="173" t="s">
        <v>50</v>
      </c>
      <c r="L19" s="173" t="s">
        <v>15</v>
      </c>
    </row>
    <row r="20" spans="1:12" ht="12.75" customHeight="1" x14ac:dyDescent="0.3">
      <c r="E20" s="173">
        <v>1</v>
      </c>
      <c r="G20" s="162">
        <v>1</v>
      </c>
      <c r="I20" s="173" t="s">
        <v>116</v>
      </c>
      <c r="K20" s="173" t="s">
        <v>50</v>
      </c>
      <c r="L20" s="173" t="s">
        <v>15</v>
      </c>
    </row>
    <row r="21" spans="1:12" ht="12.75" customHeight="1" x14ac:dyDescent="0.3">
      <c r="E21" s="173">
        <v>1</v>
      </c>
      <c r="G21" s="162">
        <v>1</v>
      </c>
      <c r="H21" s="173"/>
      <c r="I21" s="173" t="s">
        <v>119</v>
      </c>
      <c r="J21" s="173"/>
      <c r="K21" s="173" t="s">
        <v>50</v>
      </c>
      <c r="L21" s="173" t="s">
        <v>15</v>
      </c>
    </row>
    <row r="22" spans="1:12" ht="12.75" customHeight="1" x14ac:dyDescent="0.3">
      <c r="E22" s="173">
        <v>1</v>
      </c>
      <c r="G22" s="166">
        <v>0.6</v>
      </c>
      <c r="H22" s="173"/>
      <c r="I22" s="173" t="s">
        <v>120</v>
      </c>
      <c r="J22" s="173"/>
      <c r="K22" s="173" t="s">
        <v>50</v>
      </c>
      <c r="L22" s="173" t="s">
        <v>15</v>
      </c>
    </row>
    <row r="23" spans="1:12" ht="12.75" customHeight="1" x14ac:dyDescent="0.3">
      <c r="E23" s="173">
        <v>1</v>
      </c>
      <c r="G23" s="162">
        <v>1</v>
      </c>
      <c r="H23" s="173"/>
      <c r="I23" s="173" t="s">
        <v>114</v>
      </c>
      <c r="J23" s="173"/>
      <c r="K23" s="173" t="s">
        <v>50</v>
      </c>
      <c r="L23" s="173" t="s">
        <v>15</v>
      </c>
    </row>
    <row r="24" spans="1:12" ht="12.75" customHeight="1" x14ac:dyDescent="0.3">
      <c r="E24" s="173">
        <v>1</v>
      </c>
      <c r="G24" s="166">
        <v>0.6</v>
      </c>
      <c r="I24" s="173" t="s">
        <v>121</v>
      </c>
      <c r="K24" s="173" t="s">
        <v>50</v>
      </c>
      <c r="L24" s="173" t="s">
        <v>15</v>
      </c>
    </row>
    <row r="25" spans="1:12" ht="12.75" customHeight="1" x14ac:dyDescent="0.3">
      <c r="E25" s="173">
        <v>1</v>
      </c>
      <c r="G25" s="162">
        <v>1</v>
      </c>
      <c r="H25" s="173"/>
      <c r="I25" s="173" t="s">
        <v>117</v>
      </c>
      <c r="J25" s="173"/>
      <c r="K25" s="173" t="s">
        <v>50</v>
      </c>
      <c r="L25" s="173" t="s">
        <v>15</v>
      </c>
    </row>
    <row r="26" spans="1:12" ht="12.75" customHeight="1" x14ac:dyDescent="0.3">
      <c r="E26" s="173">
        <v>1</v>
      </c>
      <c r="G26" s="166">
        <v>0.6</v>
      </c>
      <c r="H26" s="173"/>
      <c r="I26" s="173" t="s">
        <v>121</v>
      </c>
      <c r="J26" s="173"/>
      <c r="K26" s="173" t="s">
        <v>50</v>
      </c>
      <c r="L26" s="173" t="s">
        <v>15</v>
      </c>
    </row>
    <row r="27" spans="1:12" ht="12.75" customHeight="1" x14ac:dyDescent="0.3">
      <c r="E27" s="173">
        <v>1</v>
      </c>
      <c r="G27" s="162">
        <v>1</v>
      </c>
      <c r="I27" s="178" t="s">
        <v>116</v>
      </c>
      <c r="K27" s="173" t="s">
        <v>50</v>
      </c>
      <c r="L27" s="173" t="s">
        <v>15</v>
      </c>
    </row>
    <row r="28" spans="1:12" ht="12.75" customHeight="1" x14ac:dyDescent="0.3">
      <c r="D28" s="175"/>
      <c r="F28" s="140"/>
      <c r="I28" s="173"/>
      <c r="K28" s="173"/>
      <c r="L28" s="173"/>
    </row>
    <row r="29" spans="1:12" ht="12.75" customHeight="1" thickBot="1" x14ac:dyDescent="0.35">
      <c r="C29" s="179">
        <f>SUM(C6:C28)</f>
        <v>1</v>
      </c>
      <c r="D29" s="175"/>
      <c r="E29" s="179">
        <f>SUM(E6:E28)</f>
        <v>19</v>
      </c>
      <c r="F29" s="140"/>
      <c r="G29" s="167">
        <f>SUM(G6:G28)</f>
        <v>16.199999999999996</v>
      </c>
    </row>
    <row r="30" spans="1:12" ht="12.75" customHeight="1" thickTop="1" x14ac:dyDescent="0.3">
      <c r="D30" s="175"/>
      <c r="F30" s="140"/>
    </row>
    <row r="31" spans="1:12" ht="12.75" customHeight="1" x14ac:dyDescent="0.3">
      <c r="A31" s="161" t="s">
        <v>97</v>
      </c>
      <c r="D31" s="175"/>
      <c r="F31" s="140"/>
    </row>
    <row r="32" spans="1:12" ht="12.75" customHeight="1" x14ac:dyDescent="0.3">
      <c r="D32" s="175"/>
      <c r="F32" s="140"/>
    </row>
    <row r="33" spans="3:12" ht="12.75" customHeight="1" x14ac:dyDescent="0.3">
      <c r="D33" s="175"/>
      <c r="F33" s="140"/>
      <c r="G33" s="166">
        <v>0.5</v>
      </c>
      <c r="I33" s="143" t="s">
        <v>110</v>
      </c>
      <c r="K33" s="173" t="s">
        <v>50</v>
      </c>
      <c r="L33" s="173" t="s">
        <v>15</v>
      </c>
    </row>
    <row r="34" spans="3:12" ht="12.75" customHeight="1" x14ac:dyDescent="0.3">
      <c r="C34" s="173">
        <v>1</v>
      </c>
      <c r="D34" s="175"/>
      <c r="E34" s="173">
        <v>1</v>
      </c>
      <c r="F34" s="140"/>
      <c r="G34" s="166">
        <v>0.8</v>
      </c>
      <c r="H34" s="173"/>
      <c r="I34" s="163" t="s">
        <v>122</v>
      </c>
      <c r="J34" s="173"/>
      <c r="K34" s="173" t="s">
        <v>50</v>
      </c>
      <c r="L34" s="173" t="s">
        <v>15</v>
      </c>
    </row>
    <row r="35" spans="3:12" ht="12.75" customHeight="1" x14ac:dyDescent="0.3">
      <c r="C35" s="173">
        <v>1</v>
      </c>
      <c r="D35" s="175"/>
      <c r="E35" s="173">
        <v>1</v>
      </c>
      <c r="F35" s="140"/>
      <c r="G35" s="166">
        <v>0.6</v>
      </c>
      <c r="H35" s="173"/>
      <c r="I35" s="173" t="s">
        <v>123</v>
      </c>
      <c r="J35" s="173"/>
      <c r="K35" s="173" t="s">
        <v>50</v>
      </c>
      <c r="L35" s="173" t="s">
        <v>15</v>
      </c>
    </row>
    <row r="36" spans="3:12" ht="12.75" customHeight="1" x14ac:dyDescent="0.3">
      <c r="C36" s="173">
        <v>1</v>
      </c>
      <c r="D36" s="175"/>
      <c r="E36" s="173">
        <v>1</v>
      </c>
      <c r="F36" s="140"/>
      <c r="G36" s="162">
        <v>1</v>
      </c>
      <c r="I36" s="143" t="s">
        <v>120</v>
      </c>
      <c r="K36" s="173" t="s">
        <v>50</v>
      </c>
      <c r="L36" s="173" t="s">
        <v>15</v>
      </c>
    </row>
    <row r="37" spans="3:12" ht="12.75" customHeight="1" x14ac:dyDescent="0.3">
      <c r="D37" s="175"/>
      <c r="F37" s="140"/>
      <c r="G37" s="166">
        <v>0.4</v>
      </c>
      <c r="I37" s="143" t="s">
        <v>124</v>
      </c>
      <c r="K37" s="173" t="s">
        <v>50</v>
      </c>
      <c r="L37" s="173" t="s">
        <v>15</v>
      </c>
    </row>
    <row r="38" spans="3:12" ht="12.75" customHeight="1" x14ac:dyDescent="0.3">
      <c r="D38" s="175"/>
      <c r="E38" s="173">
        <v>1</v>
      </c>
      <c r="F38" s="140"/>
      <c r="G38" s="162">
        <v>1</v>
      </c>
      <c r="I38" s="105" t="s">
        <v>125</v>
      </c>
      <c r="K38" s="173" t="s">
        <v>50</v>
      </c>
      <c r="L38" s="173" t="s">
        <v>15</v>
      </c>
    </row>
    <row r="39" spans="3:12" ht="12.75" customHeight="1" x14ac:dyDescent="0.3">
      <c r="D39" s="175"/>
      <c r="E39" s="173">
        <v>1</v>
      </c>
      <c r="F39" s="140"/>
      <c r="G39" s="166">
        <v>0.2</v>
      </c>
      <c r="I39" s="105" t="s">
        <v>126</v>
      </c>
      <c r="K39" s="173" t="s">
        <v>50</v>
      </c>
      <c r="L39" s="173" t="s">
        <v>15</v>
      </c>
    </row>
    <row r="40" spans="3:12" ht="12.75" customHeight="1" x14ac:dyDescent="0.3">
      <c r="D40" s="175"/>
      <c r="E40" s="173">
        <v>1</v>
      </c>
      <c r="F40" s="140"/>
      <c r="G40" s="162">
        <v>1</v>
      </c>
      <c r="H40" s="173"/>
      <c r="I40" s="173" t="s">
        <v>120</v>
      </c>
      <c r="J40" s="173"/>
      <c r="K40" s="173" t="s">
        <v>50</v>
      </c>
      <c r="L40" s="173" t="s">
        <v>15</v>
      </c>
    </row>
    <row r="41" spans="3:12" ht="12.75" customHeight="1" x14ac:dyDescent="0.3">
      <c r="D41" s="175"/>
      <c r="E41" s="173">
        <v>1</v>
      </c>
      <c r="F41" s="140"/>
      <c r="G41" s="162">
        <v>1</v>
      </c>
      <c r="I41" s="143" t="s">
        <v>126</v>
      </c>
      <c r="K41" s="173" t="s">
        <v>50</v>
      </c>
      <c r="L41" s="173" t="s">
        <v>15</v>
      </c>
    </row>
    <row r="42" spans="3:12" ht="12.75" customHeight="1" x14ac:dyDescent="0.3">
      <c r="D42" s="175"/>
      <c r="E42" s="173">
        <v>1</v>
      </c>
      <c r="F42" s="140"/>
      <c r="G42" s="162">
        <v>1</v>
      </c>
      <c r="I42" s="143" t="s">
        <v>127</v>
      </c>
      <c r="K42" s="173" t="s">
        <v>50</v>
      </c>
      <c r="L42" s="173" t="s">
        <v>15</v>
      </c>
    </row>
    <row r="43" spans="3:12" ht="12.75" customHeight="1" x14ac:dyDescent="0.3">
      <c r="C43" s="173">
        <v>1</v>
      </c>
      <c r="D43" s="175"/>
      <c r="E43" s="173">
        <v>1</v>
      </c>
      <c r="F43" s="140"/>
      <c r="G43" s="166">
        <v>0.5</v>
      </c>
      <c r="I43" s="105" t="s">
        <v>110</v>
      </c>
      <c r="K43" s="173" t="s">
        <v>50</v>
      </c>
      <c r="L43" s="173" t="s">
        <v>15</v>
      </c>
    </row>
    <row r="44" spans="3:12" ht="12.75" customHeight="1" x14ac:dyDescent="0.3">
      <c r="D44" s="175"/>
      <c r="E44" s="173">
        <v>1</v>
      </c>
      <c r="F44" s="140"/>
      <c r="G44" s="166">
        <v>0.4</v>
      </c>
      <c r="I44" s="143" t="s">
        <v>128</v>
      </c>
      <c r="K44" s="173" t="s">
        <v>50</v>
      </c>
      <c r="L44" s="173" t="s">
        <v>15</v>
      </c>
    </row>
    <row r="45" spans="3:12" ht="12.75" customHeight="1" x14ac:dyDescent="0.3">
      <c r="D45" s="175"/>
      <c r="E45" s="173">
        <v>1</v>
      </c>
      <c r="F45" s="140"/>
      <c r="G45" s="169">
        <v>0.7</v>
      </c>
      <c r="I45" s="143" t="s">
        <v>129</v>
      </c>
      <c r="K45" s="173" t="s">
        <v>50</v>
      </c>
      <c r="L45" s="173" t="s">
        <v>15</v>
      </c>
    </row>
    <row r="46" spans="3:12" ht="12.75" customHeight="1" x14ac:dyDescent="0.3">
      <c r="D46" s="175"/>
      <c r="E46" s="173">
        <v>1</v>
      </c>
      <c r="F46" s="140"/>
      <c r="G46" s="169">
        <v>0.6</v>
      </c>
      <c r="I46" s="143" t="s">
        <v>124</v>
      </c>
      <c r="K46" s="173" t="s">
        <v>50</v>
      </c>
      <c r="L46" s="173" t="s">
        <v>15</v>
      </c>
    </row>
    <row r="47" spans="3:12" ht="12.75" customHeight="1" x14ac:dyDescent="0.3">
      <c r="D47" s="175"/>
      <c r="E47" s="173">
        <v>1</v>
      </c>
      <c r="F47" s="140"/>
      <c r="G47" s="168">
        <v>1</v>
      </c>
      <c r="I47" s="143" t="s">
        <v>130</v>
      </c>
      <c r="K47" s="173" t="s">
        <v>50</v>
      </c>
      <c r="L47" s="173" t="s">
        <v>15</v>
      </c>
    </row>
    <row r="48" spans="3:12" ht="12.75" customHeight="1" x14ac:dyDescent="0.3">
      <c r="D48" s="175"/>
      <c r="E48" s="173">
        <v>1</v>
      </c>
      <c r="F48" s="140"/>
      <c r="G48" s="168">
        <v>1</v>
      </c>
      <c r="I48" s="143" t="s">
        <v>131</v>
      </c>
      <c r="K48" s="173" t="s">
        <v>50</v>
      </c>
      <c r="L48" s="173" t="s">
        <v>15</v>
      </c>
    </row>
    <row r="49" spans="1:12" ht="12.75" customHeight="1" x14ac:dyDescent="0.3">
      <c r="D49" s="175"/>
      <c r="E49" s="173">
        <v>1</v>
      </c>
      <c r="F49" s="140"/>
      <c r="G49" s="168">
        <v>1</v>
      </c>
      <c r="H49" s="173"/>
      <c r="I49" s="173" t="s">
        <v>130</v>
      </c>
      <c r="J49" s="173"/>
      <c r="K49" s="173" t="s">
        <v>50</v>
      </c>
      <c r="L49" s="173" t="s">
        <v>15</v>
      </c>
    </row>
    <row r="50" spans="1:12" ht="12.75" customHeight="1" x14ac:dyDescent="0.3">
      <c r="D50" s="175"/>
      <c r="F50" s="140"/>
      <c r="G50" s="169">
        <v>0.2</v>
      </c>
      <c r="I50" s="173" t="s">
        <v>132</v>
      </c>
      <c r="K50" s="173" t="s">
        <v>50</v>
      </c>
      <c r="L50" s="173" t="s">
        <v>15</v>
      </c>
    </row>
    <row r="51" spans="1:12" ht="12.75" customHeight="1" x14ac:dyDescent="0.3">
      <c r="D51" s="175"/>
      <c r="F51" s="140"/>
      <c r="G51" s="169">
        <v>0.1</v>
      </c>
      <c r="I51" s="173" t="s">
        <v>132</v>
      </c>
      <c r="K51" s="173" t="s">
        <v>50</v>
      </c>
      <c r="L51" s="173" t="s">
        <v>15</v>
      </c>
    </row>
    <row r="52" spans="1:12" ht="12.75" customHeight="1" thickBot="1" x14ac:dyDescent="0.35">
      <c r="C52" s="179">
        <f>SUM(C31:C51)</f>
        <v>4</v>
      </c>
      <c r="D52" s="175"/>
      <c r="E52" s="179">
        <f>SUM(E31:E51)</f>
        <v>15</v>
      </c>
      <c r="F52" s="140"/>
      <c r="G52" s="186">
        <f>SUM(G31:G51)</f>
        <v>12.999999999999998</v>
      </c>
    </row>
    <row r="53" spans="1:12" ht="12.75" customHeight="1" thickTop="1" x14ac:dyDescent="0.3">
      <c r="D53" s="175"/>
      <c r="F53" s="140"/>
      <c r="G53" s="168"/>
    </row>
    <row r="54" spans="1:12" ht="12.75" customHeight="1" x14ac:dyDescent="0.3">
      <c r="A54" s="161" t="s">
        <v>98</v>
      </c>
      <c r="D54" s="175"/>
      <c r="F54" s="140"/>
      <c r="G54" s="168"/>
    </row>
    <row r="55" spans="1:12" ht="12.75" customHeight="1" x14ac:dyDescent="0.3">
      <c r="D55" s="175"/>
      <c r="E55" s="173">
        <v>1</v>
      </c>
      <c r="F55" s="140"/>
      <c r="G55" s="169">
        <v>0.2</v>
      </c>
      <c r="I55" s="143" t="s">
        <v>133</v>
      </c>
      <c r="K55" s="173" t="s">
        <v>50</v>
      </c>
      <c r="L55" s="173" t="s">
        <v>15</v>
      </c>
    </row>
    <row r="56" spans="1:12" ht="12.75" customHeight="1" x14ac:dyDescent="0.3">
      <c r="D56" s="175"/>
      <c r="F56" s="140"/>
      <c r="G56" s="169">
        <v>0.4</v>
      </c>
      <c r="H56" s="173"/>
      <c r="I56" s="173" t="s">
        <v>123</v>
      </c>
      <c r="J56" s="173"/>
      <c r="K56" s="173" t="s">
        <v>50</v>
      </c>
      <c r="L56" s="173" t="s">
        <v>15</v>
      </c>
    </row>
    <row r="57" spans="1:12" ht="12.75" customHeight="1" x14ac:dyDescent="0.3">
      <c r="D57" s="175"/>
      <c r="E57" s="173">
        <v>1</v>
      </c>
      <c r="F57" s="140"/>
      <c r="G57" s="168">
        <v>1</v>
      </c>
      <c r="H57" s="173"/>
      <c r="I57" s="173" t="s">
        <v>126</v>
      </c>
      <c r="J57" s="173"/>
      <c r="K57" s="173" t="s">
        <v>50</v>
      </c>
      <c r="L57" s="173" t="s">
        <v>15</v>
      </c>
    </row>
    <row r="58" spans="1:12" ht="12.75" customHeight="1" x14ac:dyDescent="0.3">
      <c r="D58" s="175"/>
      <c r="E58" s="173">
        <v>1</v>
      </c>
      <c r="F58" s="140"/>
      <c r="G58" s="168">
        <v>1</v>
      </c>
      <c r="H58" s="173"/>
      <c r="I58" s="173" t="s">
        <v>124</v>
      </c>
      <c r="J58" s="173"/>
      <c r="K58" s="173" t="s">
        <v>50</v>
      </c>
      <c r="L58" s="173" t="s">
        <v>15</v>
      </c>
    </row>
    <row r="59" spans="1:12" ht="12.75" customHeight="1" x14ac:dyDescent="0.3">
      <c r="D59" s="175"/>
      <c r="E59" s="173">
        <v>1</v>
      </c>
      <c r="F59" s="140"/>
      <c r="G59" s="169">
        <v>0.2</v>
      </c>
      <c r="H59" s="173"/>
      <c r="I59" s="163" t="s">
        <v>120</v>
      </c>
      <c r="J59" s="173"/>
      <c r="K59" s="173" t="s">
        <v>50</v>
      </c>
      <c r="L59" s="173" t="s">
        <v>15</v>
      </c>
    </row>
    <row r="60" spans="1:12" ht="12.75" customHeight="1" x14ac:dyDescent="0.3">
      <c r="C60" s="173">
        <v>1</v>
      </c>
      <c r="D60" s="175"/>
      <c r="E60" s="173">
        <v>1</v>
      </c>
      <c r="F60" s="140"/>
      <c r="G60" s="169">
        <v>0.9</v>
      </c>
      <c r="I60" s="143" t="s">
        <v>134</v>
      </c>
      <c r="K60" s="173" t="s">
        <v>50</v>
      </c>
      <c r="L60" s="173" t="s">
        <v>15</v>
      </c>
    </row>
    <row r="61" spans="1:12" ht="12.75" customHeight="1" x14ac:dyDescent="0.3">
      <c r="D61" s="175"/>
      <c r="E61" s="173">
        <v>1</v>
      </c>
      <c r="F61" s="140"/>
      <c r="G61" s="168">
        <v>1</v>
      </c>
      <c r="I61" s="173" t="s">
        <v>132</v>
      </c>
      <c r="K61" s="173" t="s">
        <v>50</v>
      </c>
      <c r="L61" s="173" t="s">
        <v>15</v>
      </c>
    </row>
    <row r="62" spans="1:12" ht="12.75" customHeight="1" x14ac:dyDescent="0.3">
      <c r="C62" s="173">
        <v>1</v>
      </c>
      <c r="D62" s="175"/>
      <c r="E62" s="173">
        <v>1</v>
      </c>
      <c r="F62" s="140"/>
      <c r="G62" s="168">
        <v>1</v>
      </c>
      <c r="H62" s="173"/>
      <c r="I62" s="173" t="s">
        <v>128</v>
      </c>
      <c r="J62" s="173"/>
      <c r="K62" s="173" t="s">
        <v>50</v>
      </c>
      <c r="L62" s="173" t="s">
        <v>15</v>
      </c>
    </row>
    <row r="63" spans="1:12" ht="12.75" customHeight="1" x14ac:dyDescent="0.3">
      <c r="C63" s="173">
        <v>1</v>
      </c>
      <c r="D63" s="175"/>
      <c r="E63" s="173">
        <v>1</v>
      </c>
      <c r="F63" s="140"/>
      <c r="G63" s="168">
        <v>1</v>
      </c>
      <c r="H63" s="173"/>
      <c r="I63" s="173" t="s">
        <v>120</v>
      </c>
      <c r="J63" s="173"/>
      <c r="K63" s="173" t="s">
        <v>50</v>
      </c>
      <c r="L63" s="173" t="s">
        <v>15</v>
      </c>
    </row>
    <row r="64" spans="1:12" ht="12.75" customHeight="1" x14ac:dyDescent="0.3">
      <c r="C64" s="173">
        <v>1</v>
      </c>
      <c r="D64" s="175"/>
      <c r="E64" s="173">
        <v>1</v>
      </c>
      <c r="F64" s="140"/>
      <c r="G64" s="168">
        <v>1</v>
      </c>
      <c r="I64" s="173" t="s">
        <v>126</v>
      </c>
      <c r="K64" s="173" t="s">
        <v>50</v>
      </c>
      <c r="L64" s="173" t="s">
        <v>15</v>
      </c>
    </row>
    <row r="65" spans="1:12" ht="12.75" customHeight="1" x14ac:dyDescent="0.3">
      <c r="D65" s="175"/>
      <c r="E65" s="173">
        <v>1</v>
      </c>
      <c r="F65" s="140"/>
      <c r="G65" s="168">
        <v>1</v>
      </c>
      <c r="I65" s="173" t="s">
        <v>130</v>
      </c>
      <c r="K65" s="173" t="s">
        <v>50</v>
      </c>
      <c r="L65" s="173" t="s">
        <v>15</v>
      </c>
    </row>
    <row r="66" spans="1:12" ht="12.75" customHeight="1" x14ac:dyDescent="0.3">
      <c r="C66" s="173">
        <v>1</v>
      </c>
      <c r="D66" s="175"/>
      <c r="E66" s="173">
        <v>1</v>
      </c>
      <c r="F66" s="140"/>
      <c r="G66" s="169">
        <v>0.6</v>
      </c>
      <c r="I66" s="143" t="s">
        <v>126</v>
      </c>
      <c r="K66" s="173" t="s">
        <v>50</v>
      </c>
      <c r="L66" s="173" t="s">
        <v>15</v>
      </c>
    </row>
    <row r="67" spans="1:12" ht="12.75" customHeight="1" x14ac:dyDescent="0.3">
      <c r="D67" s="175"/>
      <c r="E67" s="173">
        <v>1</v>
      </c>
      <c r="F67" s="140"/>
      <c r="G67" s="168">
        <v>1</v>
      </c>
      <c r="I67" s="173" t="s">
        <v>130</v>
      </c>
      <c r="K67" s="173" t="s">
        <v>50</v>
      </c>
      <c r="L67" s="173" t="s">
        <v>15</v>
      </c>
    </row>
    <row r="68" spans="1:12" ht="12.75" customHeight="1" x14ac:dyDescent="0.3">
      <c r="D68" s="175"/>
      <c r="F68" s="140"/>
      <c r="G68" s="169">
        <v>0.4</v>
      </c>
      <c r="I68" s="173" t="s">
        <v>124</v>
      </c>
      <c r="K68" s="173" t="s">
        <v>50</v>
      </c>
      <c r="L68" s="173" t="s">
        <v>15</v>
      </c>
    </row>
    <row r="69" spans="1:12" ht="12.75" customHeight="1" x14ac:dyDescent="0.3">
      <c r="C69" s="173">
        <v>1</v>
      </c>
      <c r="D69" s="175"/>
      <c r="E69" s="173">
        <v>1</v>
      </c>
      <c r="F69" s="140"/>
      <c r="G69" s="169">
        <v>0.45</v>
      </c>
      <c r="I69" s="143" t="s">
        <v>128</v>
      </c>
      <c r="K69" s="173" t="s">
        <v>50</v>
      </c>
      <c r="L69" s="173" t="s">
        <v>15</v>
      </c>
    </row>
    <row r="70" spans="1:12" ht="12.75" customHeight="1" x14ac:dyDescent="0.3">
      <c r="D70" s="175"/>
      <c r="E70" s="173">
        <v>1</v>
      </c>
      <c r="F70" s="140"/>
      <c r="G70" s="168">
        <v>1</v>
      </c>
      <c r="H70" s="173"/>
      <c r="I70" s="173" t="s">
        <v>135</v>
      </c>
      <c r="J70" s="173"/>
      <c r="K70" s="173" t="s">
        <v>50</v>
      </c>
      <c r="L70" s="173" t="s">
        <v>15</v>
      </c>
    </row>
    <row r="71" spans="1:12" ht="12.75" customHeight="1" x14ac:dyDescent="0.3">
      <c r="D71" s="175"/>
      <c r="E71" s="173">
        <v>1</v>
      </c>
      <c r="F71" s="140"/>
      <c r="G71" s="168">
        <v>1</v>
      </c>
      <c r="H71" s="173"/>
      <c r="I71" s="173" t="s">
        <v>130</v>
      </c>
      <c r="J71" s="173"/>
      <c r="K71" s="173" t="s">
        <v>50</v>
      </c>
      <c r="L71" s="173" t="s">
        <v>15</v>
      </c>
    </row>
    <row r="72" spans="1:12" ht="12.75" customHeight="1" x14ac:dyDescent="0.3">
      <c r="D72" s="175"/>
      <c r="E72" s="173">
        <v>1</v>
      </c>
      <c r="F72" s="140"/>
      <c r="G72" s="168">
        <v>1</v>
      </c>
      <c r="I72" s="173" t="s">
        <v>120</v>
      </c>
      <c r="K72" s="173" t="s">
        <v>50</v>
      </c>
      <c r="L72" s="173" t="s">
        <v>15</v>
      </c>
    </row>
    <row r="73" spans="1:12" ht="12.75" customHeight="1" x14ac:dyDescent="0.3">
      <c r="D73" s="175"/>
      <c r="E73" s="173">
        <v>1</v>
      </c>
      <c r="F73" s="140"/>
      <c r="G73" s="168">
        <v>1</v>
      </c>
      <c r="I73" s="173" t="s">
        <v>132</v>
      </c>
      <c r="K73" s="173" t="s">
        <v>50</v>
      </c>
      <c r="L73" s="173" t="s">
        <v>15</v>
      </c>
    </row>
    <row r="74" spans="1:12" ht="12.75" customHeight="1" x14ac:dyDescent="0.3">
      <c r="D74" s="175"/>
      <c r="E74" s="173">
        <v>1</v>
      </c>
      <c r="F74" s="140"/>
      <c r="G74" s="169">
        <v>0.8</v>
      </c>
      <c r="I74" s="173" t="s">
        <v>127</v>
      </c>
      <c r="K74" s="173" t="s">
        <v>50</v>
      </c>
      <c r="L74" s="173" t="s">
        <v>15</v>
      </c>
    </row>
    <row r="75" spans="1:12" ht="12.75" customHeight="1" x14ac:dyDescent="0.3">
      <c r="D75" s="175"/>
      <c r="F75" s="140"/>
      <c r="G75" s="168"/>
      <c r="I75" s="173"/>
      <c r="K75" s="173"/>
      <c r="L75" s="173"/>
    </row>
    <row r="76" spans="1:12" ht="12.75" customHeight="1" thickBot="1" x14ac:dyDescent="0.35">
      <c r="C76" s="179">
        <f>SUM(C54:C75)</f>
        <v>6</v>
      </c>
      <c r="D76" s="175"/>
      <c r="E76" s="179">
        <f>SUM(E54:E75)</f>
        <v>18</v>
      </c>
      <c r="F76" s="140"/>
      <c r="G76" s="186">
        <f>SUM(G54:G75)</f>
        <v>15.95</v>
      </c>
    </row>
    <row r="77" spans="1:12" ht="12.75" customHeight="1" thickTop="1" x14ac:dyDescent="0.3">
      <c r="D77" s="175"/>
      <c r="F77" s="140"/>
      <c r="G77" s="168"/>
    </row>
    <row r="78" spans="1:12" ht="12.75" customHeight="1" x14ac:dyDescent="0.3">
      <c r="A78" s="161" t="s">
        <v>136</v>
      </c>
      <c r="D78" s="175"/>
      <c r="F78" s="140"/>
      <c r="G78" s="168"/>
    </row>
    <row r="79" spans="1:12" ht="12.75" customHeight="1" x14ac:dyDescent="0.3">
      <c r="D79" s="175"/>
      <c r="F79" s="140"/>
      <c r="G79" s="168"/>
    </row>
    <row r="80" spans="1:12" ht="12.75" customHeight="1" x14ac:dyDescent="0.3">
      <c r="D80" s="175"/>
      <c r="E80" s="173">
        <v>1</v>
      </c>
      <c r="F80" s="140"/>
      <c r="G80" s="169">
        <v>0.4</v>
      </c>
      <c r="H80" s="173"/>
      <c r="I80" s="173" t="s">
        <v>137</v>
      </c>
      <c r="J80" s="173"/>
      <c r="K80" s="173" t="s">
        <v>50</v>
      </c>
      <c r="L80" s="173" t="s">
        <v>15</v>
      </c>
    </row>
    <row r="81" spans="1:12" ht="12.75" customHeight="1" x14ac:dyDescent="0.3">
      <c r="D81" s="175"/>
      <c r="E81" s="173">
        <v>1</v>
      </c>
      <c r="F81" s="140"/>
      <c r="G81" s="168">
        <v>1</v>
      </c>
      <c r="H81" s="173"/>
      <c r="I81" s="163" t="s">
        <v>138</v>
      </c>
      <c r="J81" s="173"/>
      <c r="K81" s="173" t="s">
        <v>50</v>
      </c>
      <c r="L81" s="173" t="s">
        <v>15</v>
      </c>
    </row>
    <row r="82" spans="1:12" ht="12.75" customHeight="1" x14ac:dyDescent="0.3">
      <c r="D82" s="175"/>
      <c r="E82" s="173">
        <v>1</v>
      </c>
      <c r="F82" s="140"/>
      <c r="G82" s="168">
        <v>1</v>
      </c>
      <c r="H82" s="173"/>
      <c r="I82" s="173" t="s">
        <v>138</v>
      </c>
      <c r="J82" s="173"/>
      <c r="K82" s="173" t="s">
        <v>50</v>
      </c>
      <c r="L82" s="173" t="s">
        <v>15</v>
      </c>
    </row>
    <row r="83" spans="1:12" ht="12.75" customHeight="1" x14ac:dyDescent="0.3">
      <c r="C83" s="173">
        <v>1</v>
      </c>
      <c r="D83" s="175"/>
      <c r="E83" s="173">
        <v>1</v>
      </c>
      <c r="F83" s="140"/>
      <c r="G83" s="168">
        <v>1</v>
      </c>
      <c r="H83" s="173"/>
      <c r="I83" s="163" t="s">
        <v>137</v>
      </c>
      <c r="J83" s="173"/>
      <c r="K83" s="173" t="s">
        <v>50</v>
      </c>
      <c r="L83" s="173" t="s">
        <v>15</v>
      </c>
    </row>
    <row r="84" spans="1:12" ht="12.75" customHeight="1" x14ac:dyDescent="0.3">
      <c r="D84" s="175"/>
      <c r="E84" s="173">
        <v>1</v>
      </c>
      <c r="F84" s="140"/>
      <c r="G84" s="168">
        <v>1</v>
      </c>
      <c r="H84" s="173"/>
      <c r="I84" s="173" t="s">
        <v>138</v>
      </c>
      <c r="J84" s="173"/>
      <c r="K84" s="173" t="s">
        <v>50</v>
      </c>
      <c r="L84" s="173" t="s">
        <v>15</v>
      </c>
    </row>
    <row r="85" spans="1:12" ht="12.75" customHeight="1" x14ac:dyDescent="0.3">
      <c r="D85" s="175"/>
      <c r="F85" s="140"/>
      <c r="G85" s="168"/>
    </row>
    <row r="86" spans="1:12" ht="12.75" customHeight="1" thickBot="1" x14ac:dyDescent="0.35">
      <c r="C86" s="179">
        <f>SUM(C79:C85)</f>
        <v>1</v>
      </c>
      <c r="D86" s="175"/>
      <c r="E86" s="179">
        <f>SUM(E79:E85)</f>
        <v>5</v>
      </c>
      <c r="F86" s="140"/>
      <c r="G86" s="186">
        <f>SUM(G79:G85)</f>
        <v>4.4000000000000004</v>
      </c>
    </row>
    <row r="87" spans="1:12" ht="12.75" customHeight="1" thickTop="1" x14ac:dyDescent="0.3">
      <c r="D87" s="175"/>
      <c r="F87" s="140"/>
      <c r="G87" s="168"/>
    </row>
    <row r="88" spans="1:12" ht="12.75" customHeight="1" x14ac:dyDescent="0.3">
      <c r="A88" s="161" t="s">
        <v>91</v>
      </c>
      <c r="D88" s="175"/>
      <c r="F88" s="140"/>
      <c r="G88" s="168"/>
    </row>
    <row r="89" spans="1:12" ht="12.75" customHeight="1" x14ac:dyDescent="0.3">
      <c r="D89" s="175"/>
      <c r="F89" s="140"/>
      <c r="G89" s="168"/>
    </row>
    <row r="90" spans="1:12" ht="12.75" customHeight="1" x14ac:dyDescent="0.3">
      <c r="D90" s="175"/>
      <c r="E90" s="173">
        <v>1</v>
      </c>
      <c r="F90" s="140"/>
      <c r="G90" s="169">
        <v>0.4</v>
      </c>
      <c r="I90" s="105" t="s">
        <v>139</v>
      </c>
      <c r="K90" s="173" t="s">
        <v>186</v>
      </c>
      <c r="L90" s="173" t="s">
        <v>15</v>
      </c>
    </row>
    <row r="91" spans="1:12" ht="12.75" customHeight="1" x14ac:dyDescent="0.3">
      <c r="G91" s="169">
        <v>0.2</v>
      </c>
      <c r="H91" s="173"/>
      <c r="I91" s="170" t="s">
        <v>140</v>
      </c>
      <c r="J91" s="173"/>
      <c r="K91" s="173" t="s">
        <v>186</v>
      </c>
      <c r="L91" s="173" t="s">
        <v>15</v>
      </c>
    </row>
    <row r="92" spans="1:12" ht="12.75" customHeight="1" x14ac:dyDescent="0.3">
      <c r="D92" s="175"/>
      <c r="E92" s="173">
        <v>1</v>
      </c>
      <c r="F92" s="140"/>
      <c r="G92" s="168">
        <v>1</v>
      </c>
      <c r="I92" s="105" t="s">
        <v>141</v>
      </c>
      <c r="K92" s="173" t="s">
        <v>186</v>
      </c>
      <c r="L92" s="173" t="s">
        <v>15</v>
      </c>
    </row>
    <row r="93" spans="1:12" ht="12.75" customHeight="1" x14ac:dyDescent="0.3">
      <c r="C93" s="173">
        <v>1</v>
      </c>
      <c r="D93" s="175"/>
      <c r="E93" s="173">
        <v>1</v>
      </c>
      <c r="F93" s="140"/>
      <c r="G93" s="169">
        <v>0.3</v>
      </c>
      <c r="I93" s="105" t="s">
        <v>142</v>
      </c>
      <c r="K93" s="173" t="s">
        <v>186</v>
      </c>
      <c r="L93" s="173" t="s">
        <v>15</v>
      </c>
    </row>
    <row r="94" spans="1:12" ht="12.75" customHeight="1" x14ac:dyDescent="0.3">
      <c r="D94" s="175"/>
      <c r="F94" s="140"/>
      <c r="G94" s="169">
        <v>0.1</v>
      </c>
      <c r="H94" s="173"/>
      <c r="I94" s="173" t="s">
        <v>143</v>
      </c>
      <c r="J94" s="173"/>
      <c r="K94" s="173" t="s">
        <v>186</v>
      </c>
      <c r="L94" s="173" t="s">
        <v>15</v>
      </c>
    </row>
    <row r="95" spans="1:12" ht="12.75" customHeight="1" x14ac:dyDescent="0.3">
      <c r="D95" s="175"/>
      <c r="E95" s="173">
        <v>1</v>
      </c>
      <c r="F95" s="140"/>
      <c r="G95" s="169">
        <v>0.4</v>
      </c>
      <c r="H95" s="173"/>
      <c r="I95" s="173" t="s">
        <v>144</v>
      </c>
      <c r="J95" s="173"/>
      <c r="K95" s="173" t="s">
        <v>186</v>
      </c>
      <c r="L95" s="173" t="s">
        <v>15</v>
      </c>
    </row>
    <row r="96" spans="1:12" ht="12.75" customHeight="1" x14ac:dyDescent="0.3">
      <c r="D96" s="175"/>
      <c r="E96" s="173">
        <v>1</v>
      </c>
      <c r="F96" s="140"/>
      <c r="G96" s="168">
        <v>1</v>
      </c>
      <c r="H96" s="173"/>
      <c r="I96" s="163" t="s">
        <v>145</v>
      </c>
      <c r="J96" s="173"/>
      <c r="K96" s="173" t="s">
        <v>186</v>
      </c>
      <c r="L96" s="173" t="s">
        <v>15</v>
      </c>
    </row>
    <row r="97" spans="1:12" ht="12.75" customHeight="1" x14ac:dyDescent="0.3">
      <c r="D97" s="175"/>
      <c r="E97" s="173">
        <v>1</v>
      </c>
      <c r="F97" s="140"/>
      <c r="G97" s="168">
        <v>1</v>
      </c>
      <c r="I97" s="173" t="s">
        <v>146</v>
      </c>
      <c r="K97" s="173" t="s">
        <v>186</v>
      </c>
      <c r="L97" s="173" t="s">
        <v>15</v>
      </c>
    </row>
    <row r="98" spans="1:12" ht="12.75" customHeight="1" x14ac:dyDescent="0.3">
      <c r="D98" s="175"/>
      <c r="E98" s="173">
        <v>1</v>
      </c>
      <c r="F98" s="140"/>
      <c r="G98" s="169">
        <v>0.2</v>
      </c>
      <c r="I98" s="173" t="s">
        <v>147</v>
      </c>
      <c r="K98" s="173" t="s">
        <v>186</v>
      </c>
      <c r="L98" s="173" t="s">
        <v>15</v>
      </c>
    </row>
    <row r="99" spans="1:12" ht="12.75" customHeight="1" x14ac:dyDescent="0.3">
      <c r="D99" s="175"/>
      <c r="E99" s="173">
        <v>1</v>
      </c>
      <c r="F99" s="140"/>
      <c r="G99" s="169">
        <v>0.5</v>
      </c>
      <c r="I99" s="173" t="s">
        <v>144</v>
      </c>
      <c r="K99" s="173" t="s">
        <v>186</v>
      </c>
      <c r="L99" s="173" t="s">
        <v>15</v>
      </c>
    </row>
    <row r="100" spans="1:12" ht="12.75" customHeight="1" x14ac:dyDescent="0.3">
      <c r="D100" s="175"/>
      <c r="E100" s="173">
        <v>1</v>
      </c>
      <c r="F100" s="140"/>
      <c r="G100" s="169">
        <v>0.1</v>
      </c>
      <c r="I100" s="163" t="s">
        <v>123</v>
      </c>
      <c r="K100" s="173" t="s">
        <v>186</v>
      </c>
      <c r="L100" s="173" t="s">
        <v>15</v>
      </c>
    </row>
    <row r="101" spans="1:12" ht="12.75" customHeight="1" x14ac:dyDescent="0.3">
      <c r="C101" s="173">
        <v>1</v>
      </c>
      <c r="D101" s="175"/>
      <c r="E101" s="173">
        <v>1</v>
      </c>
      <c r="F101" s="140"/>
      <c r="G101" s="168">
        <v>1</v>
      </c>
      <c r="I101" s="163" t="s">
        <v>148</v>
      </c>
      <c r="K101" s="173" t="s">
        <v>186</v>
      </c>
      <c r="L101" s="173" t="s">
        <v>15</v>
      </c>
    </row>
    <row r="102" spans="1:12" ht="12.75" customHeight="1" x14ac:dyDescent="0.3">
      <c r="C102" s="173">
        <v>1</v>
      </c>
      <c r="D102" s="175"/>
      <c r="E102" s="173">
        <v>1</v>
      </c>
      <c r="F102" s="140"/>
      <c r="G102" s="168">
        <v>1</v>
      </c>
      <c r="I102" s="173" t="s">
        <v>149</v>
      </c>
      <c r="K102" s="173" t="s">
        <v>186</v>
      </c>
      <c r="L102" s="173" t="s">
        <v>15</v>
      </c>
    </row>
    <row r="103" spans="1:12" ht="12.75" customHeight="1" x14ac:dyDescent="0.3">
      <c r="D103" s="175"/>
      <c r="E103" s="173">
        <v>1</v>
      </c>
      <c r="F103" s="140"/>
      <c r="G103" s="169">
        <v>0.3</v>
      </c>
      <c r="I103" s="163" t="s">
        <v>150</v>
      </c>
      <c r="K103" s="173" t="s">
        <v>186</v>
      </c>
      <c r="L103" s="173" t="s">
        <v>15</v>
      </c>
    </row>
    <row r="104" spans="1:12" ht="12.75" customHeight="1" x14ac:dyDescent="0.3">
      <c r="D104" s="175"/>
      <c r="F104" s="140"/>
      <c r="G104" s="168"/>
    </row>
    <row r="105" spans="1:12" ht="12.75" customHeight="1" thickBot="1" x14ac:dyDescent="0.35">
      <c r="C105" s="179">
        <f>SUM(C89:C104)</f>
        <v>3</v>
      </c>
      <c r="D105" s="175"/>
      <c r="E105" s="179">
        <f>SUM(E89:E104)</f>
        <v>12</v>
      </c>
      <c r="F105" s="140"/>
      <c r="G105" s="186">
        <f>SUM(G89:G104)</f>
        <v>7.5</v>
      </c>
    </row>
    <row r="106" spans="1:12" ht="12.75" customHeight="1" thickTop="1" x14ac:dyDescent="0.3">
      <c r="D106" s="175"/>
      <c r="F106" s="140"/>
      <c r="G106" s="168"/>
    </row>
    <row r="107" spans="1:12" ht="12.75" customHeight="1" x14ac:dyDescent="0.3">
      <c r="A107" s="161" t="s">
        <v>151</v>
      </c>
      <c r="D107" s="175"/>
      <c r="F107" s="140"/>
      <c r="G107" s="168"/>
    </row>
    <row r="108" spans="1:12" ht="12.75" customHeight="1" x14ac:dyDescent="0.3">
      <c r="D108" s="175"/>
      <c r="F108" s="140"/>
      <c r="G108" s="168"/>
    </row>
    <row r="109" spans="1:12" ht="12.75" customHeight="1" x14ac:dyDescent="0.3">
      <c r="D109" s="175"/>
      <c r="E109" s="173">
        <v>1</v>
      </c>
      <c r="F109" s="140"/>
      <c r="G109" s="169">
        <v>0.6</v>
      </c>
      <c r="H109" s="173"/>
      <c r="I109" s="173" t="s">
        <v>152</v>
      </c>
      <c r="J109" s="173"/>
      <c r="K109" s="173" t="s">
        <v>186</v>
      </c>
      <c r="L109" s="173" t="s">
        <v>15</v>
      </c>
    </row>
    <row r="110" spans="1:12" ht="12.75" customHeight="1" x14ac:dyDescent="0.3">
      <c r="D110" s="175"/>
      <c r="E110" s="180"/>
      <c r="F110" s="140"/>
      <c r="G110" s="168"/>
    </row>
    <row r="111" spans="1:12" ht="12.75" customHeight="1" thickBot="1" x14ac:dyDescent="0.35">
      <c r="C111" s="179">
        <f>SUM(C108:C110)</f>
        <v>0</v>
      </c>
      <c r="D111" s="175"/>
      <c r="E111" s="179">
        <f>SUM(E108:E110)</f>
        <v>1</v>
      </c>
      <c r="F111" s="140"/>
      <c r="G111" s="186">
        <f>SUM(G108:G110)</f>
        <v>0.6</v>
      </c>
    </row>
    <row r="112" spans="1:12" ht="12.75" customHeight="1" thickTop="1" x14ac:dyDescent="0.3">
      <c r="D112" s="175"/>
      <c r="F112" s="140"/>
      <c r="G112" s="168"/>
    </row>
    <row r="113" spans="1:12" ht="12.75" customHeight="1" x14ac:dyDescent="0.3">
      <c r="A113" s="161" t="s">
        <v>153</v>
      </c>
      <c r="D113" s="175"/>
      <c r="F113" s="140"/>
      <c r="G113" s="168"/>
    </row>
    <row r="114" spans="1:12" ht="12.75" customHeight="1" x14ac:dyDescent="0.3">
      <c r="D114" s="175"/>
      <c r="F114" s="140"/>
      <c r="G114" s="168"/>
    </row>
    <row r="115" spans="1:12" ht="12.75" customHeight="1" x14ac:dyDescent="0.3">
      <c r="D115" s="175"/>
      <c r="F115" s="140"/>
      <c r="G115" s="169">
        <v>0.5</v>
      </c>
      <c r="I115" s="105" t="s">
        <v>154</v>
      </c>
      <c r="K115" s="173" t="s">
        <v>186</v>
      </c>
      <c r="L115" s="173" t="s">
        <v>15</v>
      </c>
    </row>
    <row r="116" spans="1:12" ht="12.75" customHeight="1" x14ac:dyDescent="0.3">
      <c r="D116" s="175"/>
      <c r="E116" s="173">
        <v>1</v>
      </c>
      <c r="F116" s="140"/>
      <c r="G116" s="169">
        <v>0.5</v>
      </c>
      <c r="I116" s="173" t="s">
        <v>155</v>
      </c>
      <c r="K116" s="173" t="s">
        <v>186</v>
      </c>
      <c r="L116" s="173" t="s">
        <v>15</v>
      </c>
    </row>
    <row r="117" spans="1:12" ht="12.75" customHeight="1" x14ac:dyDescent="0.3">
      <c r="D117" s="175"/>
      <c r="F117" s="140"/>
      <c r="G117" s="169">
        <v>0.5</v>
      </c>
      <c r="I117" s="105" t="s">
        <v>156</v>
      </c>
      <c r="K117" s="173" t="s">
        <v>186</v>
      </c>
      <c r="L117" s="173" t="s">
        <v>15</v>
      </c>
    </row>
    <row r="118" spans="1:12" ht="12.75" customHeight="1" x14ac:dyDescent="0.3">
      <c r="D118" s="175"/>
      <c r="E118" s="173">
        <v>1</v>
      </c>
      <c r="F118" s="140"/>
      <c r="G118" s="168">
        <v>1</v>
      </c>
      <c r="I118" s="143" t="s">
        <v>157</v>
      </c>
      <c r="K118" s="173" t="s">
        <v>186</v>
      </c>
      <c r="L118" s="173" t="s">
        <v>15</v>
      </c>
    </row>
    <row r="119" spans="1:12" ht="12.75" customHeight="1" x14ac:dyDescent="0.3">
      <c r="D119" s="175"/>
      <c r="E119" s="173">
        <v>1</v>
      </c>
      <c r="F119" s="140"/>
      <c r="G119" s="168">
        <v>1</v>
      </c>
      <c r="H119" s="173"/>
      <c r="I119" s="173" t="s">
        <v>158</v>
      </c>
      <c r="J119" s="173"/>
      <c r="K119" s="173" t="s">
        <v>186</v>
      </c>
      <c r="L119" s="173" t="s">
        <v>15</v>
      </c>
    </row>
    <row r="120" spans="1:12" ht="12.75" customHeight="1" x14ac:dyDescent="0.3">
      <c r="D120" s="175"/>
      <c r="E120" s="173">
        <v>1</v>
      </c>
      <c r="F120" s="140"/>
      <c r="G120" s="168">
        <v>1</v>
      </c>
      <c r="H120" s="173"/>
      <c r="I120" s="173" t="s">
        <v>159</v>
      </c>
      <c r="J120" s="173"/>
      <c r="K120" s="173" t="s">
        <v>186</v>
      </c>
      <c r="L120" s="173" t="s">
        <v>15</v>
      </c>
    </row>
    <row r="121" spans="1:12" ht="12.75" customHeight="1" x14ac:dyDescent="0.3">
      <c r="D121" s="175"/>
      <c r="E121" s="173">
        <v>1</v>
      </c>
      <c r="F121" s="140"/>
      <c r="G121" s="169">
        <v>0.8</v>
      </c>
      <c r="H121" s="173"/>
      <c r="I121" s="173" t="s">
        <v>160</v>
      </c>
      <c r="J121" s="173"/>
      <c r="K121" s="173" t="s">
        <v>186</v>
      </c>
      <c r="L121" s="173" t="s">
        <v>15</v>
      </c>
    </row>
    <row r="122" spans="1:12" ht="12.75" customHeight="1" x14ac:dyDescent="0.3">
      <c r="D122" s="175"/>
      <c r="F122" s="140"/>
      <c r="G122" s="168"/>
    </row>
    <row r="123" spans="1:12" ht="12.75" customHeight="1" thickBot="1" x14ac:dyDescent="0.35">
      <c r="C123" s="179">
        <f>SUM(C114:C122)</f>
        <v>0</v>
      </c>
      <c r="D123" s="175"/>
      <c r="E123" s="179">
        <f>SUM(E114:E122)</f>
        <v>5</v>
      </c>
      <c r="F123" s="140"/>
      <c r="G123" s="186">
        <f>SUM(G114:G122)</f>
        <v>5.3</v>
      </c>
    </row>
    <row r="124" spans="1:12" ht="12.75" customHeight="1" thickTop="1" x14ac:dyDescent="0.3">
      <c r="D124" s="175"/>
      <c r="F124" s="140"/>
      <c r="G124" s="172"/>
    </row>
    <row r="125" spans="1:12" ht="12.75" customHeight="1" x14ac:dyDescent="0.3">
      <c r="A125" s="171" t="s">
        <v>161</v>
      </c>
      <c r="D125" s="175"/>
      <c r="F125" s="140"/>
      <c r="G125" s="168"/>
    </row>
    <row r="126" spans="1:12" ht="12.75" customHeight="1" x14ac:dyDescent="0.3">
      <c r="D126" s="175"/>
      <c r="F126" s="140"/>
      <c r="G126" s="187"/>
    </row>
    <row r="127" spans="1:12" ht="12.75" customHeight="1" x14ac:dyDescent="0.3">
      <c r="D127" s="175"/>
      <c r="E127" s="173">
        <v>1</v>
      </c>
      <c r="F127" s="140"/>
      <c r="G127" s="168">
        <v>1</v>
      </c>
      <c r="I127" s="143" t="s">
        <v>162</v>
      </c>
      <c r="K127" s="173" t="s">
        <v>186</v>
      </c>
      <c r="L127" s="173" t="s">
        <v>15</v>
      </c>
    </row>
    <row r="128" spans="1:12" ht="12.75" customHeight="1" x14ac:dyDescent="0.3">
      <c r="D128" s="175"/>
      <c r="E128" s="173">
        <v>1</v>
      </c>
      <c r="F128" s="140"/>
      <c r="G128" s="168">
        <v>1</v>
      </c>
      <c r="I128" s="143" t="s">
        <v>163</v>
      </c>
      <c r="K128" s="173" t="s">
        <v>186</v>
      </c>
      <c r="L128" s="173" t="s">
        <v>15</v>
      </c>
    </row>
    <row r="129" spans="1:12" ht="12.75" customHeight="1" x14ac:dyDescent="0.3">
      <c r="D129" s="175"/>
      <c r="E129" s="173">
        <v>1</v>
      </c>
      <c r="F129" s="140"/>
      <c r="G129" s="169">
        <v>0.6</v>
      </c>
      <c r="I129" s="143" t="s">
        <v>164</v>
      </c>
      <c r="K129" s="173" t="s">
        <v>186</v>
      </c>
      <c r="L129" s="173" t="s">
        <v>15</v>
      </c>
    </row>
    <row r="130" spans="1:12" ht="12.75" customHeight="1" x14ac:dyDescent="0.3">
      <c r="D130" s="175"/>
      <c r="E130" s="173">
        <v>1</v>
      </c>
      <c r="F130" s="140"/>
      <c r="G130" s="169">
        <v>0.8</v>
      </c>
      <c r="H130" s="173"/>
      <c r="I130" s="173" t="s">
        <v>165</v>
      </c>
      <c r="J130" s="173"/>
      <c r="K130" s="173" t="s">
        <v>186</v>
      </c>
      <c r="L130" s="173" t="s">
        <v>15</v>
      </c>
    </row>
    <row r="131" spans="1:12" ht="12.75" customHeight="1" x14ac:dyDescent="0.3">
      <c r="C131" s="173">
        <v>1</v>
      </c>
      <c r="D131" s="175"/>
      <c r="E131" s="173">
        <v>1</v>
      </c>
      <c r="F131" s="140"/>
      <c r="G131" s="169">
        <v>0.2</v>
      </c>
      <c r="H131" s="173"/>
      <c r="I131" s="173" t="s">
        <v>143</v>
      </c>
      <c r="J131" s="173"/>
      <c r="K131" s="173" t="s">
        <v>186</v>
      </c>
      <c r="L131" s="173" t="s">
        <v>15</v>
      </c>
    </row>
    <row r="132" spans="1:12" ht="12.75" customHeight="1" x14ac:dyDescent="0.3">
      <c r="D132" s="175"/>
      <c r="E132" s="173">
        <v>1</v>
      </c>
      <c r="F132" s="140"/>
      <c r="G132" s="169">
        <v>0.6</v>
      </c>
      <c r="I132" s="173" t="s">
        <v>166</v>
      </c>
      <c r="K132" s="173" t="s">
        <v>186</v>
      </c>
      <c r="L132" s="173" t="s">
        <v>15</v>
      </c>
    </row>
    <row r="133" spans="1:12" ht="12.75" customHeight="1" x14ac:dyDescent="0.3">
      <c r="D133" s="175"/>
      <c r="E133" s="173">
        <v>1</v>
      </c>
      <c r="F133" s="140"/>
      <c r="G133" s="169">
        <v>0.4</v>
      </c>
      <c r="I133" s="163" t="s">
        <v>167</v>
      </c>
      <c r="K133" s="173" t="s">
        <v>186</v>
      </c>
      <c r="L133" s="173" t="s">
        <v>15</v>
      </c>
    </row>
    <row r="134" spans="1:12" ht="12.75" customHeight="1" x14ac:dyDescent="0.3">
      <c r="D134" s="175"/>
      <c r="F134" s="140"/>
      <c r="G134" s="169">
        <v>0.1</v>
      </c>
      <c r="I134" s="173" t="s">
        <v>168</v>
      </c>
      <c r="K134" s="173" t="s">
        <v>186</v>
      </c>
      <c r="L134" s="173" t="s">
        <v>15</v>
      </c>
    </row>
    <row r="135" spans="1:12" ht="12.75" customHeight="1" thickBot="1" x14ac:dyDescent="0.35">
      <c r="C135" s="179">
        <f>SUM(C126:C134)</f>
        <v>1</v>
      </c>
      <c r="D135" s="175"/>
      <c r="E135" s="179">
        <f>SUM(E126:E134)</f>
        <v>7</v>
      </c>
      <c r="F135" s="140"/>
      <c r="G135" s="186">
        <f>SUM(G126:G134)</f>
        <v>4.7</v>
      </c>
    </row>
    <row r="136" spans="1:12" ht="12.75" customHeight="1" thickTop="1" x14ac:dyDescent="0.3">
      <c r="D136" s="175"/>
      <c r="F136" s="140"/>
      <c r="G136" s="168"/>
    </row>
    <row r="137" spans="1:12" ht="12.75" customHeight="1" x14ac:dyDescent="0.3">
      <c r="A137" s="161" t="s">
        <v>92</v>
      </c>
      <c r="D137" s="175"/>
      <c r="F137" s="140"/>
      <c r="G137" s="168"/>
    </row>
    <row r="138" spans="1:12" ht="12.75" customHeight="1" x14ac:dyDescent="0.3">
      <c r="D138" s="175"/>
      <c r="F138" s="140"/>
      <c r="G138" s="168"/>
    </row>
    <row r="139" spans="1:12" ht="12.75" customHeight="1" x14ac:dyDescent="0.3">
      <c r="D139" s="175"/>
      <c r="E139" s="173">
        <v>1</v>
      </c>
      <c r="F139" s="140"/>
      <c r="G139" s="168">
        <v>1</v>
      </c>
      <c r="H139" s="173"/>
      <c r="I139" s="173" t="s">
        <v>169</v>
      </c>
      <c r="J139" s="173"/>
      <c r="K139" s="173" t="s">
        <v>186</v>
      </c>
      <c r="L139" s="173" t="s">
        <v>15</v>
      </c>
    </row>
    <row r="140" spans="1:12" ht="12.75" customHeight="1" x14ac:dyDescent="0.3">
      <c r="D140" s="175"/>
      <c r="E140" s="173">
        <v>1</v>
      </c>
      <c r="F140" s="140"/>
      <c r="G140" s="168">
        <v>1</v>
      </c>
      <c r="H140" s="173"/>
      <c r="I140" s="173" t="s">
        <v>170</v>
      </c>
      <c r="J140" s="173"/>
      <c r="K140" s="173" t="s">
        <v>186</v>
      </c>
      <c r="L140" s="173" t="s">
        <v>15</v>
      </c>
    </row>
    <row r="141" spans="1:12" ht="12.75" customHeight="1" x14ac:dyDescent="0.3">
      <c r="D141" s="175"/>
      <c r="E141" s="173">
        <v>1</v>
      </c>
      <c r="F141" s="140"/>
      <c r="G141" s="169">
        <v>0.6</v>
      </c>
      <c r="H141" s="155"/>
      <c r="I141" s="170" t="s">
        <v>171</v>
      </c>
      <c r="J141" s="155"/>
      <c r="K141" s="173" t="s">
        <v>186</v>
      </c>
      <c r="L141" s="173" t="s">
        <v>15</v>
      </c>
    </row>
    <row r="142" spans="1:12" ht="12.75" customHeight="1" x14ac:dyDescent="0.3">
      <c r="C142" s="173">
        <v>1</v>
      </c>
      <c r="D142" s="175"/>
      <c r="E142" s="173">
        <v>1</v>
      </c>
      <c r="F142" s="140"/>
      <c r="G142" s="168">
        <v>1</v>
      </c>
      <c r="I142" s="143" t="s">
        <v>172</v>
      </c>
      <c r="K142" s="173" t="s">
        <v>186</v>
      </c>
      <c r="L142" s="173" t="s">
        <v>15</v>
      </c>
    </row>
    <row r="143" spans="1:12" ht="12.75" customHeight="1" x14ac:dyDescent="0.3">
      <c r="D143" s="175"/>
      <c r="E143" s="173">
        <v>1</v>
      </c>
      <c r="F143" s="140"/>
      <c r="G143" s="168">
        <v>1</v>
      </c>
      <c r="H143" s="173"/>
      <c r="I143" s="173" t="s">
        <v>173</v>
      </c>
      <c r="J143" s="173"/>
      <c r="K143" s="173" t="s">
        <v>186</v>
      </c>
      <c r="L143" s="173" t="s">
        <v>15</v>
      </c>
    </row>
    <row r="144" spans="1:12" ht="12.75" customHeight="1" x14ac:dyDescent="0.3">
      <c r="D144" s="175"/>
      <c r="E144" s="173">
        <v>1</v>
      </c>
      <c r="F144" s="140"/>
      <c r="G144" s="168">
        <v>1</v>
      </c>
      <c r="I144" s="173" t="s">
        <v>174</v>
      </c>
      <c r="K144" s="173" t="s">
        <v>186</v>
      </c>
      <c r="L144" s="173" t="s">
        <v>15</v>
      </c>
    </row>
    <row r="145" spans="1:12" ht="12.75" customHeight="1" x14ac:dyDescent="0.3">
      <c r="C145" s="173">
        <v>1</v>
      </c>
      <c r="D145" s="175"/>
      <c r="E145" s="173">
        <v>1</v>
      </c>
      <c r="F145" s="140"/>
      <c r="G145" s="168">
        <v>1</v>
      </c>
      <c r="I145" s="173" t="s">
        <v>175</v>
      </c>
      <c r="K145" s="173" t="s">
        <v>186</v>
      </c>
      <c r="L145" s="173" t="s">
        <v>15</v>
      </c>
    </row>
    <row r="146" spans="1:12" ht="12.75" customHeight="1" x14ac:dyDescent="0.3">
      <c r="C146" s="173">
        <v>1</v>
      </c>
      <c r="D146" s="175"/>
      <c r="E146" s="173">
        <v>1</v>
      </c>
      <c r="F146" s="140"/>
      <c r="G146" s="168">
        <v>1</v>
      </c>
      <c r="I146" s="173" t="s">
        <v>176</v>
      </c>
      <c r="K146" s="173" t="s">
        <v>186</v>
      </c>
      <c r="L146" s="173" t="s">
        <v>15</v>
      </c>
    </row>
    <row r="147" spans="1:12" ht="12.75" customHeight="1" x14ac:dyDescent="0.3">
      <c r="D147" s="175"/>
      <c r="E147" s="173">
        <v>1</v>
      </c>
      <c r="F147" s="140"/>
      <c r="G147" s="168">
        <v>1</v>
      </c>
      <c r="I147" s="173" t="s">
        <v>177</v>
      </c>
      <c r="K147" s="173" t="s">
        <v>186</v>
      </c>
      <c r="L147" s="173" t="s">
        <v>15</v>
      </c>
    </row>
    <row r="148" spans="1:12" ht="12.75" customHeight="1" x14ac:dyDescent="0.3">
      <c r="C148" s="173">
        <v>1</v>
      </c>
      <c r="D148" s="175"/>
      <c r="E148" s="173">
        <v>1</v>
      </c>
      <c r="F148" s="140"/>
      <c r="G148" s="168">
        <v>1</v>
      </c>
      <c r="I148" s="173" t="s">
        <v>178</v>
      </c>
      <c r="K148" s="173" t="s">
        <v>186</v>
      </c>
      <c r="L148" s="173" t="s">
        <v>15</v>
      </c>
    </row>
    <row r="149" spans="1:12" ht="12.75" customHeight="1" x14ac:dyDescent="0.3">
      <c r="D149" s="175"/>
      <c r="F149" s="140"/>
      <c r="G149" s="168"/>
    </row>
    <row r="150" spans="1:12" ht="12.75" customHeight="1" thickBot="1" x14ac:dyDescent="0.35">
      <c r="C150" s="179">
        <f>SUM(C138:C149)</f>
        <v>4</v>
      </c>
      <c r="D150" s="175"/>
      <c r="E150" s="179">
        <f>SUM(E138:E149)</f>
        <v>10</v>
      </c>
      <c r="F150" s="140"/>
      <c r="G150" s="186">
        <f>SUM(G138:G149)</f>
        <v>9.6</v>
      </c>
    </row>
    <row r="151" spans="1:12" ht="12.75" customHeight="1" thickTop="1" x14ac:dyDescent="0.3">
      <c r="D151" s="175"/>
      <c r="F151" s="140"/>
      <c r="G151" s="168"/>
    </row>
    <row r="152" spans="1:12" ht="12.75" customHeight="1" x14ac:dyDescent="0.3">
      <c r="A152" s="161" t="s">
        <v>179</v>
      </c>
      <c r="D152" s="175"/>
      <c r="F152" s="140"/>
      <c r="G152" s="168"/>
    </row>
    <row r="153" spans="1:12" ht="12.75" customHeight="1" x14ac:dyDescent="0.3">
      <c r="D153" s="175"/>
      <c r="F153" s="140"/>
      <c r="G153" s="168"/>
    </row>
    <row r="154" spans="1:12" ht="12.75" customHeight="1" x14ac:dyDescent="0.3">
      <c r="C154" s="173">
        <v>1</v>
      </c>
      <c r="D154" s="175"/>
      <c r="E154" s="173">
        <v>1</v>
      </c>
      <c r="F154" s="140"/>
      <c r="G154" s="168">
        <v>1</v>
      </c>
      <c r="H154" s="173"/>
      <c r="I154" s="173" t="s">
        <v>179</v>
      </c>
      <c r="J154" s="173"/>
      <c r="K154" s="173" t="s">
        <v>186</v>
      </c>
      <c r="L154" s="173" t="s">
        <v>15</v>
      </c>
    </row>
    <row r="155" spans="1:12" ht="12.75" customHeight="1" x14ac:dyDescent="0.3">
      <c r="C155" s="173">
        <v>1</v>
      </c>
      <c r="D155" s="175"/>
      <c r="E155" s="173">
        <v>1</v>
      </c>
      <c r="F155" s="140"/>
      <c r="G155" s="169">
        <v>0.4</v>
      </c>
      <c r="I155" s="163" t="s">
        <v>180</v>
      </c>
      <c r="K155" s="173" t="s">
        <v>186</v>
      </c>
      <c r="L155" s="173" t="s">
        <v>15</v>
      </c>
    </row>
    <row r="156" spans="1:12" ht="12.75" customHeight="1" thickBot="1" x14ac:dyDescent="0.35">
      <c r="C156" s="179">
        <f>SUM(C153:C155)</f>
        <v>2</v>
      </c>
      <c r="D156" s="175"/>
      <c r="E156" s="179">
        <f>SUM(E153:E155)</f>
        <v>2</v>
      </c>
      <c r="F156" s="140"/>
      <c r="G156" s="186">
        <f>SUM(G153:G155)</f>
        <v>1.4</v>
      </c>
      <c r="H156" s="173"/>
    </row>
    <row r="157" spans="1:12" ht="12.75" customHeight="1" thickTop="1" x14ac:dyDescent="0.3">
      <c r="D157" s="175"/>
      <c r="F157" s="140"/>
      <c r="G157" s="172"/>
      <c r="H157" s="173"/>
    </row>
    <row r="158" spans="1:12" ht="12.75" customHeight="1" x14ac:dyDescent="0.3">
      <c r="D158" s="175"/>
      <c r="F158" s="140"/>
      <c r="G158" s="172"/>
      <c r="H158" s="173"/>
    </row>
    <row r="159" spans="1:12" ht="12.75" customHeight="1" thickBot="1" x14ac:dyDescent="0.35">
      <c r="A159" s="138" t="s">
        <v>3</v>
      </c>
      <c r="C159" s="181">
        <f>C29+C52+C76+C86+C105+C123+C135+C150+C156+C111</f>
        <v>22</v>
      </c>
      <c r="E159" s="181">
        <f>E29+E52+E76+E86+E105+E123+E135+E150+E156+E111</f>
        <v>94</v>
      </c>
      <c r="F159" s="182"/>
      <c r="G159" s="188">
        <f>G29+G52+G76+G86+G105+G123+G135+G150+G156+G111</f>
        <v>78.649999999999977</v>
      </c>
      <c r="H159" s="173"/>
    </row>
    <row r="160" spans="1:12" ht="12.75" customHeight="1" thickTop="1" x14ac:dyDescent="0.3">
      <c r="E160" s="183"/>
      <c r="F160" s="182"/>
      <c r="G160" s="172"/>
      <c r="H160" s="173"/>
    </row>
    <row r="161" spans="3:8" ht="12.75" customHeight="1" x14ac:dyDescent="0.3">
      <c r="G161" s="189" t="s">
        <v>181</v>
      </c>
      <c r="H161" s="173"/>
    </row>
    <row r="162" spans="3:8" ht="12.75" customHeight="1" x14ac:dyDescent="0.3">
      <c r="C162" s="184"/>
      <c r="D162" s="184"/>
      <c r="G162" s="168"/>
      <c r="H162" s="184"/>
    </row>
    <row r="163" spans="3:8" ht="12.75" customHeight="1" x14ac:dyDescent="0.3">
      <c r="C163" s="185"/>
      <c r="D163" s="185"/>
      <c r="G163" s="168">
        <f>G29+G52+G76</f>
        <v>45.149999999999991</v>
      </c>
      <c r="H163" s="185" t="s">
        <v>182</v>
      </c>
    </row>
    <row r="164" spans="3:8" ht="12.75" customHeight="1" x14ac:dyDescent="0.3">
      <c r="C164" s="185"/>
      <c r="D164" s="185"/>
      <c r="G164" s="172">
        <f>G105+G86</f>
        <v>11.9</v>
      </c>
      <c r="H164" s="185" t="s">
        <v>183</v>
      </c>
    </row>
    <row r="165" spans="3:8" ht="12.75" customHeight="1" x14ac:dyDescent="0.3">
      <c r="C165" s="185"/>
      <c r="D165" s="185"/>
      <c r="G165" s="172">
        <f>G150</f>
        <v>9.6</v>
      </c>
      <c r="H165" s="185" t="s">
        <v>184</v>
      </c>
    </row>
    <row r="166" spans="3:8" ht="12.75" customHeight="1" x14ac:dyDescent="0.3">
      <c r="C166" s="185"/>
      <c r="D166" s="185"/>
      <c r="G166" s="172">
        <f>G123+G135+G156+G111</f>
        <v>12</v>
      </c>
      <c r="H166" s="185" t="s">
        <v>185</v>
      </c>
    </row>
    <row r="167" spans="3:8" ht="12.75" customHeight="1" thickBot="1" x14ac:dyDescent="0.35">
      <c r="G167" s="186">
        <f>SUM(G163:G166)</f>
        <v>78.649999999999991</v>
      </c>
      <c r="H167" s="173"/>
    </row>
    <row r="168" spans="3:8" ht="12.75" customHeight="1" thickTop="1" x14ac:dyDescent="0.3">
      <c r="G168" s="168">
        <f>G159-G167</f>
        <v>0</v>
      </c>
    </row>
    <row r="169" spans="3:8" ht="12.75" customHeight="1" x14ac:dyDescent="0.3">
      <c r="G169" s="168"/>
    </row>
    <row r="170" spans="3:8" ht="12.75" customHeight="1" x14ac:dyDescent="0.3">
      <c r="G170" s="168"/>
    </row>
    <row r="171" spans="3:8" ht="12.75" customHeight="1" x14ac:dyDescent="0.3">
      <c r="G171" s="168"/>
    </row>
    <row r="172" spans="3:8" ht="12.75" customHeight="1" x14ac:dyDescent="0.3">
      <c r="G172" s="168"/>
    </row>
    <row r="173" spans="3:8" x14ac:dyDescent="0.3">
      <c r="G173" s="168"/>
    </row>
  </sheetData>
  <pageMargins left="0.7" right="0.7" top="0.75" bottom="0.5" header="0.3" footer="0.3"/>
  <pageSetup orientation="portrait" r:id="rId1"/>
  <headerFooter>
    <oddFooter>&amp;L&amp;8Prepared by Palmer Ball
Palmer Ball Consulting, LLC&amp;C&amp;D&amp;RPage &amp;N</oddFooter>
  </headerFooter>
  <rowBreaks count="3" manualBreakCount="3">
    <brk id="52" max="12" man="1"/>
    <brk id="105" max="12" man="1"/>
    <brk id="150"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1 - Public School Salary Comp</vt:lpstr>
      <vt:lpstr>2 - Board Salary Presentation</vt:lpstr>
      <vt:lpstr>3 - Staff Classification</vt:lpstr>
      <vt:lpstr>'1 - Public School Salary Comp'!Print_Area</vt:lpstr>
      <vt:lpstr>'2 - Board Salary Presentation'!Print_Area</vt:lpstr>
      <vt:lpstr>'3 - Staff Classification'!Print_Area</vt:lpstr>
      <vt:lpstr>'1 - Public School Salary Comp'!Print_Titles</vt:lpstr>
      <vt:lpstr>'2 - Board Salary Presentation'!Print_Titles</vt:lpstr>
      <vt:lpstr>'3 - Staff Classification'!Print_Titles</vt:lpstr>
    </vt:vector>
  </TitlesOfParts>
  <Company>SDS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Susan Mussman</dc:creator>
  <cp:lastModifiedBy>Palmer Ball</cp:lastModifiedBy>
  <cp:lastPrinted>2017-05-04T17:28:31Z</cp:lastPrinted>
  <dcterms:created xsi:type="dcterms:W3CDTF">2013-04-15T20:05:05Z</dcterms:created>
  <dcterms:modified xsi:type="dcterms:W3CDTF">2021-08-28T01:07:45Z</dcterms:modified>
</cp:coreProperties>
</file>