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1"/>
  </bookViews>
  <sheets>
    <sheet name="HEPI Calculation" sheetId="1" r:id="rId1"/>
    <sheet name="HEPI Analysis - Tuition" sheetId="2" r:id="rId2"/>
    <sheet name="HEPI Analysis - Fac Salaries" sheetId="3" r:id="rId3"/>
    <sheet name="Calculation - Tuition Options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Palmer Ball</author>
  </authors>
  <commentList>
    <comment ref="J8" authorId="0">
      <text>
        <r>
          <rPr>
            <b/>
            <sz val="9"/>
            <rFont val="Tahoma"/>
            <family val="2"/>
          </rPr>
          <t>Palmer Ball:</t>
        </r>
        <r>
          <rPr>
            <sz val="9"/>
            <rFont val="Tahoma"/>
            <family val="2"/>
          </rPr>
          <t xml:space="preserve">
preliminary 2022 estimate
</t>
        </r>
      </text>
    </comment>
    <comment ref="J31" authorId="0">
      <text>
        <r>
          <rPr>
            <b/>
            <sz val="9"/>
            <rFont val="Tahoma"/>
            <family val="2"/>
          </rPr>
          <t>Palmer Ball:</t>
        </r>
        <r>
          <rPr>
            <sz val="9"/>
            <rFont val="Tahoma"/>
            <family val="2"/>
          </rPr>
          <t xml:space="preserve">
preliminary 2022 estimate
</t>
        </r>
      </text>
    </comment>
  </commentList>
</comments>
</file>

<file path=xl/sharedStrings.xml><?xml version="1.0" encoding="utf-8"?>
<sst xmlns="http://schemas.openxmlformats.org/spreadsheetml/2006/main" count="130" uniqueCount="74">
  <si>
    <t>Conversion</t>
  </si>
  <si>
    <t>Factor</t>
  </si>
  <si>
    <t>Year</t>
  </si>
  <si>
    <t>HEPI</t>
  </si>
  <si>
    <t>Table</t>
  </si>
  <si>
    <t>2016-17</t>
  </si>
  <si>
    <t>2015-16</t>
  </si>
  <si>
    <t>2014-15</t>
  </si>
  <si>
    <t>2013-14</t>
  </si>
  <si>
    <t>Fiscal</t>
  </si>
  <si>
    <t>Percentage</t>
  </si>
  <si>
    <t>Change</t>
  </si>
  <si>
    <t>2017-18</t>
  </si>
  <si>
    <t>2018-19</t>
  </si>
  <si>
    <t>change to be based on the most current year</t>
  </si>
  <si>
    <t>2019-20</t>
  </si>
  <si>
    <t>Sample Calculation using HEPI Index</t>
  </si>
  <si>
    <t>Tuition</t>
  </si>
  <si>
    <t>3% Tuition Increase</t>
  </si>
  <si>
    <t>4% Increase</t>
  </si>
  <si>
    <t>5% Increase</t>
  </si>
  <si>
    <t xml:space="preserve">   the HEPI Index</t>
  </si>
  <si>
    <t>Restated Tuition Using</t>
  </si>
  <si>
    <t>Effective tuition increase each year</t>
  </si>
  <si>
    <t>HEPI Conversion</t>
  </si>
  <si>
    <t>HEPI Calculation using Commonfund Methodology</t>
  </si>
  <si>
    <t>2% Tuition Increase</t>
  </si>
  <si>
    <t xml:space="preserve"> enter your school's information </t>
  </si>
  <si>
    <t>Labor intensive industries realize cost increases at a rate higher than inflation.  These industries</t>
  </si>
  <si>
    <t>include K-12, higher education, medical, etc.  The rule of thumb is that costs actually increase</t>
  </si>
  <si>
    <t xml:space="preserve">by approximately the amount of inflation + 2%.  The Higher Education Price Index (HEPI) is the </t>
  </si>
  <si>
    <t>recommended manner of determining if a school's tuition increase is sufficient to cover the true</t>
  </si>
  <si>
    <t>increased annual costs of operation.</t>
  </si>
  <si>
    <t>The only reason the 2019-20 tuition increase of 3.1% was sufficient to generate a true price</t>
  </si>
  <si>
    <t>increase is because inflation in the 4th quarter (April - June, 2020) was negatively impacted by</t>
  </si>
  <si>
    <t>Covid.  Otherwise, it would have also produced a decline in true price realized.</t>
  </si>
  <si>
    <t xml:space="preserve"> 2016-17 </t>
  </si>
  <si>
    <t xml:space="preserve"> 2017-18 </t>
  </si>
  <si>
    <t xml:space="preserve"> 2018-19 </t>
  </si>
  <si>
    <t xml:space="preserve"> 2019-20 </t>
  </si>
  <si>
    <t>Annual Tuition Increase</t>
  </si>
  <si>
    <t>Restated Tuition Using the</t>
  </si>
  <si>
    <t xml:space="preserve">    HEPI Index</t>
  </si>
  <si>
    <t>Effective tuition change each year</t>
  </si>
  <si>
    <t>Various Tuition Options</t>
  </si>
  <si>
    <t>2020-21</t>
  </si>
  <si>
    <t>Faculty Salaries</t>
  </si>
  <si>
    <t>Tuition Increase</t>
  </si>
  <si>
    <t>was effectively less than it was in 2016-17.</t>
  </si>
  <si>
    <t>Sample School</t>
  </si>
  <si>
    <t>enter school's data in gray cells</t>
  </si>
  <si>
    <t>2021-22</t>
  </si>
  <si>
    <t>2016-17 to 2021-22</t>
  </si>
  <si>
    <t>Recast 12th Grade Tuition Calculation using HEPI Index</t>
  </si>
  <si>
    <t>12th Grade Tuition</t>
  </si>
  <si>
    <t>Covid in 2nd</t>
  </si>
  <si>
    <t xml:space="preserve">quarter lowered </t>
  </si>
  <si>
    <t>inflation</t>
  </si>
  <si>
    <t>Faculty Salary Increases</t>
  </si>
  <si>
    <t xml:space="preserve">Faculty salaries were originally considered by ISM to also be subject to the same HEPI calculations as </t>
  </si>
  <si>
    <t>tuition.  However, 10+ years ago, their opinion changed and the recommendation was to use traditional</t>
  </si>
  <si>
    <t>Average Faculty Salaries</t>
  </si>
  <si>
    <t>Annual Salary Increase</t>
  </si>
  <si>
    <t>Restated Faculty Salaries Using the</t>
  </si>
  <si>
    <t>Effective salary change each year</t>
  </si>
  <si>
    <t>Covid hit in 4th quarter</t>
  </si>
  <si>
    <t>inflation numbers to do the calculation.  This chart reflects those numbers.</t>
  </si>
  <si>
    <t>delayed Covid impact?</t>
  </si>
  <si>
    <t xml:space="preserve">    HEPI Index for Salaries</t>
  </si>
  <si>
    <t>Effective HEPI Tuition increase</t>
  </si>
  <si>
    <t>Covid hit</t>
  </si>
  <si>
    <t>Effective HEPI Salary increase</t>
  </si>
  <si>
    <t xml:space="preserve">The increases of 2.0%, 2.5%, 1.5% and 4.0% were not sufficient to keep up with inflation + 2% so </t>
  </si>
  <si>
    <t>the School effectively charged less each of those years than the prior year.  Tuition in 2021-22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</si>
</sst>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/d/yy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  <numFmt numFmtId="177" formatCode="0.000%"/>
    <numFmt numFmtId="178" formatCode="_(* #,##0.000_);_(* \(#,##0.000\);_(* &quot;-&quot;??_);_(@_)"/>
    <numFmt numFmtId="179" formatCode="_(* #,##0.0000_);_(* \(#,##0.000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42" applyNumberFormat="1" applyFont="1" applyAlignment="1">
      <alignment horizontal="left"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right"/>
    </xf>
    <xf numFmtId="165" fontId="0" fillId="0" borderId="10" xfId="42" applyNumberFormat="1" applyFont="1" applyBorder="1" applyAlignment="1">
      <alignment horizontal="center"/>
    </xf>
    <xf numFmtId="0" fontId="0" fillId="0" borderId="0" xfId="42" applyNumberFormat="1" applyFont="1" applyAlignment="1">
      <alignment horizontal="left"/>
    </xf>
    <xf numFmtId="165" fontId="0" fillId="0" borderId="0" xfId="42" applyNumberFormat="1" applyFont="1" applyBorder="1" applyAlignment="1">
      <alignment horizontal="center"/>
    </xf>
    <xf numFmtId="0" fontId="0" fillId="0" borderId="0" xfId="42" applyNumberFormat="1" applyFont="1" applyAlignment="1">
      <alignment horizontal="right"/>
    </xf>
    <xf numFmtId="43" fontId="0" fillId="0" borderId="0" xfId="42" applyFont="1" applyAlignment="1">
      <alignment horizontal="left"/>
    </xf>
    <xf numFmtId="43" fontId="0" fillId="0" borderId="0" xfId="42" applyFont="1" applyAlignment="1">
      <alignment horizontal="right"/>
    </xf>
    <xf numFmtId="166" fontId="0" fillId="0" borderId="0" xfId="59" applyNumberFormat="1" applyFont="1" applyAlignment="1">
      <alignment horizontal="right"/>
    </xf>
    <xf numFmtId="165" fontId="3" fillId="0" borderId="0" xfId="42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165" fontId="4" fillId="0" borderId="0" xfId="42" applyNumberFormat="1" applyFont="1" applyAlignment="1">
      <alignment/>
    </xf>
    <xf numFmtId="165" fontId="49" fillId="0" borderId="0" xfId="42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42" applyNumberFormat="1" applyFont="1" applyAlignment="1">
      <alignment horizontal="right"/>
    </xf>
    <xf numFmtId="0" fontId="3" fillId="0" borderId="0" xfId="42" applyNumberFormat="1" applyFont="1" applyAlignment="1">
      <alignment horizontal="left"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0" fillId="33" borderId="0" xfId="0" applyNumberFormat="1" applyFill="1" applyAlignment="1">
      <alignment/>
    </xf>
    <xf numFmtId="165" fontId="0" fillId="33" borderId="0" xfId="42" applyNumberFormat="1" applyFont="1" applyFill="1" applyAlignment="1">
      <alignment/>
    </xf>
    <xf numFmtId="43" fontId="0" fillId="0" borderId="0" xfId="42" applyNumberFormat="1" applyFont="1" applyAlignment="1">
      <alignment horizontal="right"/>
    </xf>
    <xf numFmtId="166" fontId="0" fillId="0" borderId="0" xfId="59" applyNumberFormat="1" applyFont="1" applyAlignment="1">
      <alignment/>
    </xf>
    <xf numFmtId="166" fontId="50" fillId="0" borderId="0" xfId="0" applyNumberFormat="1" applyFont="1" applyAlignment="1">
      <alignment/>
    </xf>
    <xf numFmtId="165" fontId="3" fillId="0" borderId="0" xfId="42" applyNumberFormat="1" applyFont="1" applyAlignment="1">
      <alignment horizontal="center"/>
    </xf>
    <xf numFmtId="0" fontId="3" fillId="0" borderId="0" xfId="0" applyFont="1" applyFill="1" applyAlignment="1">
      <alignment/>
    </xf>
    <xf numFmtId="166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horizontal="right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33" borderId="0" xfId="42" applyNumberFormat="1" applyFont="1" applyFill="1" applyAlignment="1">
      <alignment horizontal="right"/>
    </xf>
    <xf numFmtId="165" fontId="0" fillId="33" borderId="0" xfId="42" applyNumberFormat="1" applyFont="1" applyFill="1" applyAlignment="1">
      <alignment horizontal="left"/>
    </xf>
    <xf numFmtId="43" fontId="0" fillId="33" borderId="0" xfId="42" applyFont="1" applyFill="1" applyAlignment="1">
      <alignment horizontal="left"/>
    </xf>
    <xf numFmtId="166" fontId="0" fillId="33" borderId="0" xfId="59" applyNumberFormat="1" applyFont="1" applyFill="1" applyAlignment="1">
      <alignment horizontal="right"/>
    </xf>
    <xf numFmtId="43" fontId="0" fillId="33" borderId="0" xfId="42" applyNumberFormat="1" applyFont="1" applyFill="1" applyAlignment="1">
      <alignment horizontal="right"/>
    </xf>
    <xf numFmtId="165" fontId="3" fillId="33" borderId="0" xfId="42" applyNumberFormat="1" applyFont="1" applyFill="1" applyAlignment="1">
      <alignment horizontal="left"/>
    </xf>
    <xf numFmtId="165" fontId="0" fillId="33" borderId="0" xfId="42" applyNumberFormat="1" applyFont="1" applyFill="1" applyAlignment="1">
      <alignment horizontal="right"/>
    </xf>
    <xf numFmtId="165" fontId="53" fillId="0" borderId="0" xfId="42" applyNumberFormat="1" applyFont="1" applyAlignment="1">
      <alignment horizontal="left"/>
    </xf>
    <xf numFmtId="43" fontId="0" fillId="33" borderId="0" xfId="42" applyFont="1" applyFill="1" applyAlignment="1">
      <alignment horizontal="right"/>
    </xf>
    <xf numFmtId="165" fontId="49" fillId="0" borderId="0" xfId="42" applyNumberFormat="1" applyFont="1" applyAlignment="1">
      <alignment horizontal="left"/>
    </xf>
    <xf numFmtId="3" fontId="52" fillId="0" borderId="0" xfId="0" applyNumberFormat="1" applyFont="1" applyFill="1" applyAlignment="1">
      <alignment/>
    </xf>
    <xf numFmtId="0" fontId="0" fillId="33" borderId="0" xfId="42" applyNumberFormat="1" applyFont="1" applyFill="1" applyAlignment="1">
      <alignment horizontal="right"/>
    </xf>
    <xf numFmtId="166" fontId="3" fillId="0" borderId="0" xfId="59" applyNumberFormat="1" applyFont="1" applyAlignment="1">
      <alignment/>
    </xf>
    <xf numFmtId="3" fontId="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25</xdr:row>
      <xdr:rowOff>123825</xdr:rowOff>
    </xdr:from>
    <xdr:to>
      <xdr:col>3</xdr:col>
      <xdr:colOff>47625</xdr:colOff>
      <xdr:row>27</xdr:row>
      <xdr:rowOff>19050</xdr:rowOff>
    </xdr:to>
    <xdr:sp>
      <xdr:nvSpPr>
        <xdr:cNvPr id="1" name="Oval 1"/>
        <xdr:cNvSpPr>
          <a:spLocks/>
        </xdr:cNvSpPr>
      </xdr:nvSpPr>
      <xdr:spPr>
        <a:xfrm>
          <a:off x="1752600" y="4171950"/>
          <a:ext cx="5715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26</xdr:row>
      <xdr:rowOff>85725</xdr:rowOff>
    </xdr:from>
    <xdr:to>
      <xdr:col>11</xdr:col>
      <xdr:colOff>57150</xdr:colOff>
      <xdr:row>26</xdr:row>
      <xdr:rowOff>85725</xdr:rowOff>
    </xdr:to>
    <xdr:sp>
      <xdr:nvSpPr>
        <xdr:cNvPr id="2" name="Straight Arrow Connector 3"/>
        <xdr:cNvSpPr>
          <a:spLocks/>
        </xdr:cNvSpPr>
      </xdr:nvSpPr>
      <xdr:spPr>
        <a:xfrm>
          <a:off x="2476500" y="4295775"/>
          <a:ext cx="27813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25</xdr:row>
      <xdr:rowOff>142875</xdr:rowOff>
    </xdr:from>
    <xdr:to>
      <xdr:col>13</xdr:col>
      <xdr:colOff>19050</xdr:colOff>
      <xdr:row>27</xdr:row>
      <xdr:rowOff>38100</xdr:rowOff>
    </xdr:to>
    <xdr:sp>
      <xdr:nvSpPr>
        <xdr:cNvPr id="3" name="Oval 4"/>
        <xdr:cNvSpPr>
          <a:spLocks/>
        </xdr:cNvSpPr>
      </xdr:nvSpPr>
      <xdr:spPr>
        <a:xfrm>
          <a:off x="5419725" y="4191000"/>
          <a:ext cx="5810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123825</xdr:rowOff>
    </xdr:from>
    <xdr:to>
      <xdr:col>3</xdr:col>
      <xdr:colOff>57150</xdr:colOff>
      <xdr:row>17</xdr:row>
      <xdr:rowOff>47625</xdr:rowOff>
    </xdr:to>
    <xdr:sp>
      <xdr:nvSpPr>
        <xdr:cNvPr id="1" name="Oval 1"/>
        <xdr:cNvSpPr>
          <a:spLocks/>
        </xdr:cNvSpPr>
      </xdr:nvSpPr>
      <xdr:spPr>
        <a:xfrm>
          <a:off x="1752600" y="2390775"/>
          <a:ext cx="5810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85725</xdr:rowOff>
    </xdr:from>
    <xdr:to>
      <xdr:col>11</xdr:col>
      <xdr:colOff>57150</xdr:colOff>
      <xdr:row>16</xdr:row>
      <xdr:rowOff>85725</xdr:rowOff>
    </xdr:to>
    <xdr:sp>
      <xdr:nvSpPr>
        <xdr:cNvPr id="2" name="Straight Arrow Connector 2"/>
        <xdr:cNvSpPr>
          <a:spLocks/>
        </xdr:cNvSpPr>
      </xdr:nvSpPr>
      <xdr:spPr>
        <a:xfrm>
          <a:off x="2505075" y="2514600"/>
          <a:ext cx="290512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142875</xdr:rowOff>
    </xdr:from>
    <xdr:to>
      <xdr:col>13</xdr:col>
      <xdr:colOff>76200</xdr:colOff>
      <xdr:row>17</xdr:row>
      <xdr:rowOff>28575</xdr:rowOff>
    </xdr:to>
    <xdr:sp>
      <xdr:nvSpPr>
        <xdr:cNvPr id="3" name="Oval 3"/>
        <xdr:cNvSpPr>
          <a:spLocks/>
        </xdr:cNvSpPr>
      </xdr:nvSpPr>
      <xdr:spPr>
        <a:xfrm>
          <a:off x="5572125" y="2409825"/>
          <a:ext cx="6381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8.28125" style="3" customWidth="1"/>
    <col min="2" max="2" width="2.00390625" style="3" customWidth="1"/>
    <col min="3" max="3" width="9.28125" style="3" customWidth="1"/>
    <col min="4" max="4" width="2.00390625" style="3" customWidth="1"/>
    <col min="5" max="5" width="9.140625" style="3" customWidth="1"/>
    <col min="6" max="6" width="2.421875" style="3" customWidth="1"/>
    <col min="7" max="7" width="9.7109375" style="3" customWidth="1"/>
    <col min="8" max="8" width="2.421875" style="3" customWidth="1"/>
    <col min="9" max="9" width="9.00390625" style="7" customWidth="1"/>
    <col min="10" max="25" width="9.140625" style="7" customWidth="1"/>
    <col min="26" max="26" width="9.140625" style="6" customWidth="1"/>
  </cols>
  <sheetData>
    <row r="1" spans="1:26" s="1" customFormat="1" ht="15" customHeight="1">
      <c r="A1" s="3" t="s">
        <v>25</v>
      </c>
      <c r="B1" s="3"/>
      <c r="C1" s="3"/>
      <c r="D1" s="3"/>
      <c r="E1" s="3"/>
      <c r="F1" s="3"/>
      <c r="G1" s="3"/>
      <c r="H1" s="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4"/>
    </row>
    <row r="2" spans="1:26" s="1" customFormat="1" ht="15" customHeight="1">
      <c r="A2" s="3"/>
      <c r="B2" s="3"/>
      <c r="C2" s="3"/>
      <c r="D2" s="3"/>
      <c r="E2" s="3"/>
      <c r="F2" s="3"/>
      <c r="G2" s="3"/>
      <c r="H2" s="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4"/>
    </row>
    <row r="3" spans="1:26" s="1" customFormat="1" ht="15" customHeight="1">
      <c r="A3" s="4" t="s">
        <v>9</v>
      </c>
      <c r="B3" s="4"/>
      <c r="C3" s="4" t="s">
        <v>0</v>
      </c>
      <c r="D3" s="4"/>
      <c r="E3" s="4"/>
      <c r="F3" s="4"/>
      <c r="G3" s="4" t="s">
        <v>10</v>
      </c>
      <c r="H3" s="4"/>
      <c r="I3" s="4" t="s">
        <v>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" customFormat="1" ht="15" customHeight="1">
      <c r="A4" s="8" t="s">
        <v>2</v>
      </c>
      <c r="B4" s="10"/>
      <c r="C4" s="8" t="s">
        <v>4</v>
      </c>
      <c r="D4" s="4"/>
      <c r="E4" s="8" t="s">
        <v>3</v>
      </c>
      <c r="F4" s="4"/>
      <c r="G4" s="8" t="s">
        <v>11</v>
      </c>
      <c r="H4" s="4"/>
      <c r="I4" s="8" t="s"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" customFormat="1" ht="15" customHeight="1">
      <c r="A5" s="9"/>
      <c r="B5" s="9"/>
      <c r="C5" s="9"/>
      <c r="D5" s="3"/>
      <c r="E5" s="12"/>
      <c r="F5" s="12"/>
      <c r="G5" s="12"/>
      <c r="H5" s="12"/>
      <c r="I5" s="1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4"/>
    </row>
    <row r="6" spans="1:26" s="1" customFormat="1" ht="15" customHeight="1">
      <c r="A6" s="34" t="s">
        <v>47</v>
      </c>
      <c r="B6" s="9"/>
      <c r="C6" s="9"/>
      <c r="D6" s="3"/>
      <c r="E6" s="12"/>
      <c r="F6" s="12"/>
      <c r="G6" s="12"/>
      <c r="H6" s="12"/>
      <c r="I6" s="1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4"/>
    </row>
    <row r="7" spans="1:26" s="1" customFormat="1" ht="15" customHeight="1">
      <c r="A7" s="9"/>
      <c r="B7" s="9"/>
      <c r="C7" s="9"/>
      <c r="D7" s="3"/>
      <c r="E7" s="12"/>
      <c r="F7" s="12"/>
      <c r="G7" s="12"/>
      <c r="H7" s="12"/>
      <c r="I7" s="1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4"/>
    </row>
    <row r="8" spans="1:26" s="1" customFormat="1" ht="15" customHeight="1">
      <c r="A8" s="11">
        <v>2022</v>
      </c>
      <c r="B8" s="11"/>
      <c r="C8" s="33" t="s">
        <v>51</v>
      </c>
      <c r="D8" s="3"/>
      <c r="E8" s="12">
        <v>381.1</v>
      </c>
      <c r="F8" s="12"/>
      <c r="G8" s="14">
        <f>(E8-E10)/E10</f>
        <v>0.051890698316312475</v>
      </c>
      <c r="H8" s="12"/>
      <c r="I8" s="41">
        <v>1</v>
      </c>
      <c r="J8" s="6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</row>
    <row r="9" spans="1:26" s="1" customFormat="1" ht="15" customHeight="1">
      <c r="A9" s="9"/>
      <c r="B9" s="9"/>
      <c r="C9" s="9"/>
      <c r="D9" s="3"/>
      <c r="E9" s="12"/>
      <c r="F9" s="12"/>
      <c r="G9" s="12"/>
      <c r="H9" s="12"/>
      <c r="I9" s="4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4"/>
    </row>
    <row r="10" spans="1:26" s="1" customFormat="1" ht="15" customHeight="1">
      <c r="A10" s="11">
        <v>2021</v>
      </c>
      <c r="B10" s="11"/>
      <c r="C10" s="33" t="s">
        <v>45</v>
      </c>
      <c r="D10" s="3"/>
      <c r="E10" s="12">
        <v>362.3</v>
      </c>
      <c r="F10" s="12"/>
      <c r="G10" s="14">
        <f>(E10-E12)/E12</f>
        <v>0.027218599376240497</v>
      </c>
      <c r="H10" s="12"/>
      <c r="I10" s="41">
        <f>$E$8/E10</f>
        <v>1.0518906983163125</v>
      </c>
      <c r="J10" s="15" t="s">
        <v>14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4"/>
    </row>
    <row r="11" spans="1:26" s="1" customFormat="1" ht="15" customHeight="1">
      <c r="A11" s="9"/>
      <c r="B11" s="9"/>
      <c r="C11" s="9"/>
      <c r="D11" s="3"/>
      <c r="E11" s="12"/>
      <c r="F11" s="12"/>
      <c r="G11" s="12"/>
      <c r="H11" s="12"/>
      <c r="I11" s="4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4"/>
    </row>
    <row r="12" spans="1:26" s="1" customFormat="1" ht="15" customHeight="1">
      <c r="A12" s="51">
        <v>2020</v>
      </c>
      <c r="B12" s="51"/>
      <c r="C12" s="51" t="s">
        <v>15</v>
      </c>
      <c r="D12" s="52"/>
      <c r="E12" s="53">
        <v>352.7</v>
      </c>
      <c r="F12" s="53"/>
      <c r="G12" s="54">
        <f>(E12-E14)/E14</f>
        <v>0.01936416184971095</v>
      </c>
      <c r="H12" s="53"/>
      <c r="I12" s="55">
        <f>$E$8/E12</f>
        <v>1.080521689821378</v>
      </c>
      <c r="J12" s="56" t="s">
        <v>14</v>
      </c>
      <c r="K12" s="57"/>
      <c r="L12" s="57"/>
      <c r="M12" s="57"/>
      <c r="N12" s="57"/>
      <c r="O12" s="58" t="s">
        <v>65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4"/>
    </row>
    <row r="13" spans="1:26" s="1" customFormat="1" ht="15" customHeight="1">
      <c r="A13" s="9"/>
      <c r="B13" s="9"/>
      <c r="C13" s="9"/>
      <c r="D13" s="3"/>
      <c r="E13" s="12"/>
      <c r="F13" s="12"/>
      <c r="G13" s="12"/>
      <c r="H13" s="12"/>
      <c r="I13" s="4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4"/>
    </row>
    <row r="14" spans="1:26" s="1" customFormat="1" ht="15" customHeight="1">
      <c r="A14" s="11">
        <v>2019</v>
      </c>
      <c r="B14" s="9"/>
      <c r="C14" s="11" t="s">
        <v>13</v>
      </c>
      <c r="D14" s="3"/>
      <c r="E14" s="12">
        <v>346</v>
      </c>
      <c r="F14" s="12"/>
      <c r="G14" s="14">
        <f>(E14-E16)/E16</f>
        <v>0.02945551919071698</v>
      </c>
      <c r="H14" s="12"/>
      <c r="I14" s="41">
        <f>$E$8/E14</f>
        <v>1.1014450867052024</v>
      </c>
      <c r="J14" s="15" t="s">
        <v>14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4"/>
    </row>
    <row r="15" spans="1:26" s="1" customFormat="1" ht="15" customHeight="1">
      <c r="A15" s="9"/>
      <c r="B15" s="9"/>
      <c r="C15" s="9"/>
      <c r="D15" s="3"/>
      <c r="E15" s="12"/>
      <c r="F15" s="12"/>
      <c r="G15" s="12"/>
      <c r="H15" s="12"/>
      <c r="I15" s="4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"/>
    </row>
    <row r="16" spans="1:26" s="1" customFormat="1" ht="15" customHeight="1">
      <c r="A16" s="11">
        <v>2018</v>
      </c>
      <c r="B16" s="11"/>
      <c r="C16" s="11" t="s">
        <v>12</v>
      </c>
      <c r="D16" s="3"/>
      <c r="E16" s="12">
        <v>336.1</v>
      </c>
      <c r="F16" s="12"/>
      <c r="G16" s="14">
        <f>(E16-E18)/E18</f>
        <v>0.026572999389126592</v>
      </c>
      <c r="H16" s="12"/>
      <c r="I16" s="41">
        <f>$E$8/E16</f>
        <v>1.1338887235941684</v>
      </c>
      <c r="J16" s="15" t="s">
        <v>14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4"/>
    </row>
    <row r="17" spans="1:26" s="1" customFormat="1" ht="15" customHeight="1">
      <c r="A17" s="11"/>
      <c r="B17" s="11"/>
      <c r="C17" s="11"/>
      <c r="D17" s="3"/>
      <c r="E17" s="12"/>
      <c r="F17" s="12"/>
      <c r="G17" s="12"/>
      <c r="H17" s="12"/>
      <c r="I17" s="4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4"/>
    </row>
    <row r="18" spans="1:26" s="1" customFormat="1" ht="15" customHeight="1">
      <c r="A18" s="11">
        <v>2017</v>
      </c>
      <c r="B18" s="11"/>
      <c r="C18" s="11" t="s">
        <v>5</v>
      </c>
      <c r="D18" s="3"/>
      <c r="E18" s="12">
        <v>327.4</v>
      </c>
      <c r="F18" s="12"/>
      <c r="G18" s="14">
        <f>(E18-E20)/E20</f>
        <v>0.03053194837897384</v>
      </c>
      <c r="H18" s="12"/>
      <c r="I18" s="41">
        <f>$E$8/E18</f>
        <v>1.1640195479535738</v>
      </c>
      <c r="J18" s="15" t="s">
        <v>14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4"/>
    </row>
    <row r="19" spans="1:26" s="1" customFormat="1" ht="15" customHeight="1">
      <c r="A19" s="11"/>
      <c r="B19" s="11"/>
      <c r="C19" s="11"/>
      <c r="D19" s="3"/>
      <c r="E19" s="12"/>
      <c r="F19" s="12"/>
      <c r="G19" s="14"/>
      <c r="H19" s="12"/>
      <c r="I19" s="4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4"/>
    </row>
    <row r="20" spans="1:26" s="1" customFormat="1" ht="15" customHeight="1">
      <c r="A20" s="11">
        <v>2016</v>
      </c>
      <c r="B20" s="11"/>
      <c r="C20" s="11" t="s">
        <v>6</v>
      </c>
      <c r="D20" s="3"/>
      <c r="E20" s="12">
        <v>317.7</v>
      </c>
      <c r="F20" s="12"/>
      <c r="G20" s="14">
        <f>(E20-E22)/E22</f>
        <v>0.015340364333652962</v>
      </c>
      <c r="H20" s="12"/>
      <c r="I20" s="41">
        <f>$E$8/E20</f>
        <v>1.1995593327038088</v>
      </c>
      <c r="J20" s="15" t="s">
        <v>14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4"/>
    </row>
    <row r="21" spans="1:26" s="1" customFormat="1" ht="15" customHeight="1">
      <c r="A21" s="11"/>
      <c r="B21" s="11"/>
      <c r="C21" s="11"/>
      <c r="D21" s="3"/>
      <c r="E21" s="12"/>
      <c r="F21" s="12"/>
      <c r="G21" s="12"/>
      <c r="H21" s="12"/>
      <c r="I21" s="4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4"/>
    </row>
    <row r="22" spans="1:26" s="1" customFormat="1" ht="15" customHeight="1">
      <c r="A22" s="11">
        <v>2015</v>
      </c>
      <c r="B22" s="11"/>
      <c r="C22" s="11" t="s">
        <v>7</v>
      </c>
      <c r="D22" s="3"/>
      <c r="E22" s="12">
        <v>312.9</v>
      </c>
      <c r="F22" s="12"/>
      <c r="G22" s="14">
        <f>(E22-E24)/E24</f>
        <v>0.020215194000652068</v>
      </c>
      <c r="H22" s="12"/>
      <c r="I22" s="41">
        <f>$E$8/E22</f>
        <v>1.2179610099073188</v>
      </c>
      <c r="J22" s="15" t="s">
        <v>14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4"/>
    </row>
    <row r="23" spans="1:26" s="1" customFormat="1" ht="15" customHeight="1">
      <c r="A23" s="11"/>
      <c r="B23" s="9"/>
      <c r="C23" s="11"/>
      <c r="D23" s="3"/>
      <c r="E23" s="3"/>
      <c r="F23" s="3"/>
      <c r="G23" s="3"/>
      <c r="H23" s="3"/>
      <c r="I23" s="4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4"/>
    </row>
    <row r="24" spans="1:26" s="1" customFormat="1" ht="15" customHeight="1">
      <c r="A24" s="11">
        <v>2014</v>
      </c>
      <c r="B24" s="11"/>
      <c r="C24" s="11" t="s">
        <v>8</v>
      </c>
      <c r="D24" s="3"/>
      <c r="E24" s="12">
        <v>306.7</v>
      </c>
      <c r="F24" s="12"/>
      <c r="G24" s="14"/>
      <c r="H24" s="12"/>
      <c r="I24" s="41">
        <f>$E$8/E24</f>
        <v>1.2425823280078254</v>
      </c>
      <c r="J24" s="15" t="s">
        <v>14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4"/>
    </row>
    <row r="25" spans="1:26" s="1" customFormat="1" ht="15" customHeight="1">
      <c r="A25" s="9"/>
      <c r="B25" s="9"/>
      <c r="C25" s="9"/>
      <c r="D25" s="3"/>
      <c r="E25" s="3"/>
      <c r="F25" s="3"/>
      <c r="G25" s="3"/>
      <c r="H25" s="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4"/>
    </row>
    <row r="26" spans="1:26" s="1" customFormat="1" ht="15" customHeight="1">
      <c r="A26" s="9"/>
      <c r="B26" s="9"/>
      <c r="C26" s="9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4"/>
    </row>
    <row r="27" spans="1:26" s="1" customFormat="1" ht="15" customHeight="1">
      <c r="A27" s="9"/>
      <c r="B27" s="9"/>
      <c r="C27" s="9"/>
      <c r="D27" s="3"/>
      <c r="E27" s="3"/>
      <c r="F27" s="3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"/>
    </row>
    <row r="28" spans="1:26" s="1" customFormat="1" ht="15" customHeight="1">
      <c r="A28" s="9"/>
      <c r="B28" s="9"/>
      <c r="C28" s="9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</row>
    <row r="29" spans="1:26" s="1" customFormat="1" ht="15" customHeight="1">
      <c r="A29" s="34" t="s">
        <v>46</v>
      </c>
      <c r="B29" s="9"/>
      <c r="C29" s="9"/>
      <c r="D29" s="3"/>
      <c r="E29" s="3"/>
      <c r="F29" s="3"/>
      <c r="G29" s="3"/>
      <c r="H29" s="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</row>
    <row r="30" spans="1:26" s="1" customFormat="1" ht="15" customHeight="1">
      <c r="A30" s="9"/>
      <c r="B30" s="9"/>
      <c r="C30" s="9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</row>
    <row r="31" spans="1:26" s="2" customFormat="1" ht="15" customHeight="1">
      <c r="A31" s="11">
        <v>2022</v>
      </c>
      <c r="B31" s="11"/>
      <c r="C31" s="33" t="s">
        <v>51</v>
      </c>
      <c r="D31" s="3"/>
      <c r="E31" s="12">
        <v>362.1</v>
      </c>
      <c r="F31" s="12"/>
      <c r="G31" s="14">
        <f>(E31-E33)/E33</f>
        <v>0.020862700873978107</v>
      </c>
      <c r="H31" s="12"/>
      <c r="I31" s="13">
        <v>1</v>
      </c>
      <c r="J31" s="6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5"/>
    </row>
    <row r="32" spans="1:26" s="2" customFormat="1" ht="15" customHeight="1">
      <c r="A32" s="9"/>
      <c r="B32" s="9"/>
      <c r="C32" s="9"/>
      <c r="D32" s="3"/>
      <c r="E32" s="12"/>
      <c r="F32" s="12"/>
      <c r="G32" s="12"/>
      <c r="H32" s="12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5"/>
    </row>
    <row r="33" spans="1:26" s="2" customFormat="1" ht="15" customHeight="1">
      <c r="A33" s="51">
        <v>2021</v>
      </c>
      <c r="B33" s="51"/>
      <c r="C33" s="62" t="s">
        <v>45</v>
      </c>
      <c r="D33" s="52"/>
      <c r="E33" s="53">
        <v>354.7</v>
      </c>
      <c r="F33" s="53"/>
      <c r="G33" s="54">
        <f>(E33-E35)/E35</f>
        <v>0.009391007398975559</v>
      </c>
      <c r="H33" s="53"/>
      <c r="I33" s="59">
        <f>$E$31/E33</f>
        <v>1.0208627008739781</v>
      </c>
      <c r="J33" s="56" t="s">
        <v>14</v>
      </c>
      <c r="K33" s="57"/>
      <c r="L33" s="57"/>
      <c r="M33" s="57"/>
      <c r="N33" s="57"/>
      <c r="O33" s="58" t="s">
        <v>67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5"/>
    </row>
    <row r="34" spans="1:26" s="2" customFormat="1" ht="15" customHeight="1">
      <c r="A34" s="9"/>
      <c r="B34" s="9"/>
      <c r="C34" s="9"/>
      <c r="D34" s="3"/>
      <c r="E34" s="12"/>
      <c r="F34" s="12"/>
      <c r="G34" s="12"/>
      <c r="H34" s="12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5"/>
    </row>
    <row r="35" spans="1:26" s="1" customFormat="1" ht="15" customHeight="1">
      <c r="A35" s="51">
        <v>2020</v>
      </c>
      <c r="B35" s="51"/>
      <c r="C35" s="51" t="s">
        <v>15</v>
      </c>
      <c r="D35" s="52"/>
      <c r="E35" s="53">
        <v>351.4</v>
      </c>
      <c r="F35" s="53"/>
      <c r="G35" s="54">
        <f>(E35-E37)/E37</f>
        <v>0.02688486265341902</v>
      </c>
      <c r="H35" s="53"/>
      <c r="I35" s="59">
        <f>$E$31/E35</f>
        <v>1.0304496300512238</v>
      </c>
      <c r="J35" s="56" t="s">
        <v>14</v>
      </c>
      <c r="K35" s="57"/>
      <c r="L35" s="57"/>
      <c r="M35" s="57"/>
      <c r="N35" s="57"/>
      <c r="O35" s="58" t="s">
        <v>65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</row>
    <row r="36" spans="1:26" s="1" customFormat="1" ht="15" customHeight="1">
      <c r="A36" s="9"/>
      <c r="B36" s="9"/>
      <c r="C36" s="9"/>
      <c r="D36" s="3"/>
      <c r="E36" s="12"/>
      <c r="F36" s="12"/>
      <c r="G36" s="12"/>
      <c r="H36" s="12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</row>
    <row r="37" spans="1:26" s="1" customFormat="1" ht="15" customHeight="1">
      <c r="A37" s="11">
        <v>2019</v>
      </c>
      <c r="B37" s="9"/>
      <c r="C37" s="11" t="s">
        <v>13</v>
      </c>
      <c r="D37" s="3"/>
      <c r="E37" s="12">
        <v>342.2</v>
      </c>
      <c r="F37" s="12"/>
      <c r="G37" s="14">
        <f>(E37-E39)/E39</f>
        <v>0.025779376498800854</v>
      </c>
      <c r="H37" s="12"/>
      <c r="I37" s="13">
        <f>$E$31/E37</f>
        <v>1.0581531268264175</v>
      </c>
      <c r="J37" s="15" t="s">
        <v>14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</row>
    <row r="38" spans="1:26" s="1" customFormat="1" ht="15" customHeight="1">
      <c r="A38" s="9"/>
      <c r="B38" s="9"/>
      <c r="C38" s="9"/>
      <c r="D38" s="3"/>
      <c r="E38" s="12"/>
      <c r="F38" s="12"/>
      <c r="G38" s="12"/>
      <c r="H38" s="12"/>
      <c r="I38" s="1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</row>
    <row r="39" spans="1:26" s="1" customFormat="1" ht="15" customHeight="1">
      <c r="A39" s="11">
        <v>2018</v>
      </c>
      <c r="B39" s="11"/>
      <c r="C39" s="11" t="s">
        <v>12</v>
      </c>
      <c r="D39" s="3"/>
      <c r="E39" s="12">
        <v>333.6</v>
      </c>
      <c r="F39" s="12"/>
      <c r="G39" s="14">
        <f>(E39-E41)/E41</f>
        <v>0.023312883435582892</v>
      </c>
      <c r="H39" s="12"/>
      <c r="I39" s="13">
        <f>$E$31/E39</f>
        <v>1.085431654676259</v>
      </c>
      <c r="J39" s="15" t="s">
        <v>14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</row>
    <row r="40" spans="1:26" s="1" customFormat="1" ht="15" customHeight="1">
      <c r="A40" s="11"/>
      <c r="B40" s="11"/>
      <c r="C40" s="11"/>
      <c r="D40" s="3"/>
      <c r="E40" s="12"/>
      <c r="F40" s="12"/>
      <c r="G40" s="12"/>
      <c r="H40" s="12"/>
      <c r="I40" s="1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4"/>
    </row>
    <row r="41" spans="1:26" s="2" customFormat="1" ht="15" customHeight="1">
      <c r="A41" s="11">
        <v>2017</v>
      </c>
      <c r="B41" s="11"/>
      <c r="C41" s="11" t="s">
        <v>5</v>
      </c>
      <c r="D41" s="3"/>
      <c r="E41" s="12">
        <v>326</v>
      </c>
      <c r="F41" s="12"/>
      <c r="G41" s="14">
        <f>(E41-E43)/E43</f>
        <v>0.024512884978001293</v>
      </c>
      <c r="H41" s="12"/>
      <c r="I41" s="13">
        <f>$E$31/E41</f>
        <v>1.1107361963190185</v>
      </c>
      <c r="J41" s="15" t="s">
        <v>14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/>
    </row>
    <row r="42" spans="1:26" s="2" customFormat="1" ht="15" customHeight="1">
      <c r="A42" s="11"/>
      <c r="B42" s="11"/>
      <c r="C42" s="11"/>
      <c r="D42" s="3"/>
      <c r="E42" s="12"/>
      <c r="F42" s="12"/>
      <c r="G42" s="14"/>
      <c r="H42" s="12"/>
      <c r="I42" s="1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5"/>
    </row>
    <row r="43" spans="1:26" s="2" customFormat="1" ht="15" customHeight="1">
      <c r="A43" s="11">
        <v>2016</v>
      </c>
      <c r="B43" s="11"/>
      <c r="C43" s="11" t="s">
        <v>6</v>
      </c>
      <c r="D43" s="3"/>
      <c r="E43" s="12">
        <v>318.2</v>
      </c>
      <c r="F43" s="12"/>
      <c r="G43" s="14">
        <f>(E43-E45)/E45</f>
        <v>0.038511749347258525</v>
      </c>
      <c r="H43" s="12"/>
      <c r="I43" s="13">
        <f>$E$31/E43</f>
        <v>1.1379635449402892</v>
      </c>
      <c r="J43" s="15" t="s">
        <v>14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5"/>
    </row>
    <row r="44" spans="1:26" s="2" customFormat="1" ht="15" customHeight="1">
      <c r="A44" s="11"/>
      <c r="B44" s="11"/>
      <c r="C44" s="11"/>
      <c r="D44" s="3"/>
      <c r="E44" s="12"/>
      <c r="F44" s="12"/>
      <c r="G44" s="12"/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5"/>
    </row>
    <row r="45" spans="1:26" s="2" customFormat="1" ht="15" customHeight="1">
      <c r="A45" s="11">
        <v>2015</v>
      </c>
      <c r="B45" s="11"/>
      <c r="C45" s="11" t="s">
        <v>7</v>
      </c>
      <c r="D45" s="3"/>
      <c r="E45" s="12">
        <v>306.4</v>
      </c>
      <c r="F45" s="12"/>
      <c r="G45" s="14">
        <f>(E45-E47)/E47</f>
        <v>0.017940199335548097</v>
      </c>
      <c r="H45" s="12"/>
      <c r="I45" s="13">
        <f>$E$31/E45</f>
        <v>1.1817885117493474</v>
      </c>
      <c r="J45" s="15" t="s">
        <v>14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5"/>
    </row>
    <row r="46" spans="1:26" s="2" customFormat="1" ht="15" customHeight="1">
      <c r="A46" s="11"/>
      <c r="B46" s="9"/>
      <c r="C46" s="11"/>
      <c r="D46" s="3"/>
      <c r="E46" s="12"/>
      <c r="F46" s="3"/>
      <c r="G46" s="3"/>
      <c r="H46" s="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5"/>
    </row>
    <row r="47" spans="1:26" s="2" customFormat="1" ht="15" customHeight="1">
      <c r="A47" s="11">
        <v>2014</v>
      </c>
      <c r="B47" s="11"/>
      <c r="C47" s="11" t="s">
        <v>8</v>
      </c>
      <c r="D47" s="3"/>
      <c r="E47" s="12">
        <v>301</v>
      </c>
      <c r="F47" s="12"/>
      <c r="G47" s="14"/>
      <c r="H47" s="1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5"/>
    </row>
    <row r="48" spans="1:26" s="2" customFormat="1" ht="15" customHeight="1">
      <c r="A48" s="3"/>
      <c r="B48" s="3"/>
      <c r="C48" s="3"/>
      <c r="D48" s="3"/>
      <c r="E48" s="3"/>
      <c r="F48" s="3"/>
      <c r="G48" s="3"/>
      <c r="H48" s="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5"/>
    </row>
    <row r="49" spans="1:26" s="2" customFormat="1" ht="15" customHeight="1">
      <c r="A49" s="3"/>
      <c r="B49" s="3"/>
      <c r="C49" s="3"/>
      <c r="D49" s="3"/>
      <c r="E49" s="3"/>
      <c r="F49" s="3"/>
      <c r="G49" s="3"/>
      <c r="H49" s="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5"/>
    </row>
    <row r="50" spans="1:26" s="2" customFormat="1" ht="15" customHeight="1">
      <c r="A50" s="3"/>
      <c r="B50" s="3"/>
      <c r="C50" s="3"/>
      <c r="D50" s="3"/>
      <c r="E50" s="3"/>
      <c r="F50" s="3"/>
      <c r="G50" s="3"/>
      <c r="H50" s="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"/>
    </row>
    <row r="51" spans="1:26" s="2" customFormat="1" ht="15" customHeight="1">
      <c r="A51" s="3"/>
      <c r="B51" s="3"/>
      <c r="C51" s="3"/>
      <c r="D51" s="3"/>
      <c r="E51" s="3"/>
      <c r="F51" s="3"/>
      <c r="G51" s="3"/>
      <c r="H51" s="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"/>
    </row>
    <row r="52" spans="1:26" s="2" customFormat="1" ht="15" customHeight="1">
      <c r="A52" s="3"/>
      <c r="B52" s="3"/>
      <c r="C52" s="3"/>
      <c r="D52" s="3"/>
      <c r="E52" s="3"/>
      <c r="F52" s="3"/>
      <c r="G52" s="3"/>
      <c r="H52" s="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5"/>
    </row>
    <row r="53" spans="1:26" s="2" customFormat="1" ht="15" customHeight="1">
      <c r="A53" s="3"/>
      <c r="B53" s="3"/>
      <c r="C53" s="3"/>
      <c r="D53" s="3"/>
      <c r="E53" s="3"/>
      <c r="F53" s="3"/>
      <c r="G53" s="3"/>
      <c r="H53" s="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5"/>
    </row>
    <row r="54" spans="1:26" s="2" customFormat="1" ht="15" customHeight="1">
      <c r="A54" s="3"/>
      <c r="B54" s="3"/>
      <c r="C54" s="3"/>
      <c r="D54" s="3"/>
      <c r="E54" s="3"/>
      <c r="F54" s="3"/>
      <c r="G54" s="3"/>
      <c r="H54" s="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5"/>
    </row>
    <row r="55" spans="1:26" s="2" customFormat="1" ht="15" customHeight="1">
      <c r="A55" s="3"/>
      <c r="B55" s="3"/>
      <c r="C55" s="3"/>
      <c r="D55" s="3"/>
      <c r="E55" s="3"/>
      <c r="F55" s="3"/>
      <c r="G55" s="3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5"/>
    </row>
    <row r="56" spans="1:26" s="2" customFormat="1" ht="15" customHeight="1">
      <c r="A56" s="3"/>
      <c r="B56" s="3"/>
      <c r="C56" s="3"/>
      <c r="D56" s="3"/>
      <c r="E56" s="3"/>
      <c r="F56" s="3"/>
      <c r="G56" s="3"/>
      <c r="H56" s="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5"/>
    </row>
    <row r="57" spans="1:26" s="2" customFormat="1" ht="15" customHeight="1">
      <c r="A57" s="3"/>
      <c r="B57" s="3"/>
      <c r="C57" s="3"/>
      <c r="D57" s="3"/>
      <c r="E57" s="3"/>
      <c r="F57" s="3"/>
      <c r="G57" s="3"/>
      <c r="H57" s="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5"/>
    </row>
    <row r="58" spans="1:26" s="2" customFormat="1" ht="15" customHeight="1">
      <c r="A58" s="3"/>
      <c r="B58" s="3"/>
      <c r="C58" s="3"/>
      <c r="D58" s="3"/>
      <c r="E58" s="3"/>
      <c r="F58" s="3"/>
      <c r="G58" s="3"/>
      <c r="H58" s="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5"/>
    </row>
    <row r="59" spans="1:26" s="2" customFormat="1" ht="15" customHeight="1">
      <c r="A59" s="3"/>
      <c r="B59" s="3"/>
      <c r="C59" s="3"/>
      <c r="D59" s="3"/>
      <c r="E59" s="3"/>
      <c r="F59" s="3"/>
      <c r="G59" s="3"/>
      <c r="H59" s="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5"/>
    </row>
    <row r="60" spans="1:26" s="2" customFormat="1" ht="15" customHeight="1">
      <c r="A60" s="3"/>
      <c r="B60" s="3"/>
      <c r="C60" s="3"/>
      <c r="D60" s="3"/>
      <c r="E60" s="3"/>
      <c r="F60" s="3"/>
      <c r="G60" s="3"/>
      <c r="H60" s="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5"/>
    </row>
    <row r="61" spans="1:26" s="2" customFormat="1" ht="15" customHeight="1">
      <c r="A61" s="3"/>
      <c r="B61" s="3"/>
      <c r="C61" s="3"/>
      <c r="D61" s="3"/>
      <c r="E61" s="3"/>
      <c r="F61" s="3"/>
      <c r="G61" s="3"/>
      <c r="H61" s="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5"/>
    </row>
    <row r="62" spans="1:26" s="2" customFormat="1" ht="15" customHeight="1">
      <c r="A62" s="3"/>
      <c r="B62" s="3"/>
      <c r="C62" s="3"/>
      <c r="D62" s="3"/>
      <c r="E62" s="3"/>
      <c r="F62" s="3"/>
      <c r="G62" s="3"/>
      <c r="H62" s="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5"/>
    </row>
    <row r="63" spans="1:26" s="2" customFormat="1" ht="15" customHeight="1">
      <c r="A63" s="3"/>
      <c r="B63" s="3"/>
      <c r="C63" s="3"/>
      <c r="D63" s="3"/>
      <c r="E63" s="3"/>
      <c r="F63" s="3"/>
      <c r="G63" s="3"/>
      <c r="H63" s="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5"/>
    </row>
    <row r="64" spans="1:26" s="2" customFormat="1" ht="15" customHeight="1">
      <c r="A64" s="3"/>
      <c r="B64" s="3"/>
      <c r="C64" s="3"/>
      <c r="D64" s="3"/>
      <c r="E64" s="3"/>
      <c r="F64" s="3"/>
      <c r="G64" s="3"/>
      <c r="H64" s="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5"/>
    </row>
    <row r="65" spans="1:26" s="2" customFormat="1" ht="15" customHeight="1">
      <c r="A65" s="3"/>
      <c r="B65" s="3"/>
      <c r="C65" s="3"/>
      <c r="D65" s="3"/>
      <c r="E65" s="3"/>
      <c r="F65" s="3"/>
      <c r="G65" s="3"/>
      <c r="H65" s="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5"/>
    </row>
    <row r="66" spans="1:26" s="2" customFormat="1" ht="15" customHeight="1">
      <c r="A66" s="3"/>
      <c r="B66" s="3"/>
      <c r="C66" s="3"/>
      <c r="D66" s="3"/>
      <c r="E66" s="3"/>
      <c r="F66" s="3"/>
      <c r="G66" s="3"/>
      <c r="H66" s="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5"/>
    </row>
    <row r="67" spans="1:26" s="2" customFormat="1" ht="15" customHeight="1">
      <c r="A67" s="3"/>
      <c r="B67" s="3"/>
      <c r="C67" s="3"/>
      <c r="D67" s="3"/>
      <c r="E67" s="3"/>
      <c r="F67" s="3"/>
      <c r="G67" s="3"/>
      <c r="H67" s="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5"/>
    </row>
    <row r="68" spans="1:26" s="2" customFormat="1" ht="15" customHeight="1">
      <c r="A68" s="3"/>
      <c r="B68" s="3"/>
      <c r="C68" s="3"/>
      <c r="D68" s="3"/>
      <c r="E68" s="3"/>
      <c r="F68" s="3"/>
      <c r="G68" s="3"/>
      <c r="H68" s="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5"/>
    </row>
    <row r="69" spans="1:26" s="2" customFormat="1" ht="15" customHeight="1">
      <c r="A69" s="3"/>
      <c r="B69" s="3"/>
      <c r="C69" s="3"/>
      <c r="D69" s="3"/>
      <c r="E69" s="3"/>
      <c r="F69" s="3"/>
      <c r="G69" s="3"/>
      <c r="H69" s="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5"/>
    </row>
    <row r="70" spans="1:26" s="2" customFormat="1" ht="15" customHeight="1">
      <c r="A70" s="3"/>
      <c r="B70" s="3"/>
      <c r="C70" s="3"/>
      <c r="D70" s="3"/>
      <c r="E70" s="3"/>
      <c r="F70" s="3"/>
      <c r="G70" s="3"/>
      <c r="H70" s="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5"/>
    </row>
    <row r="71" spans="1:26" s="2" customFormat="1" ht="15" customHeight="1">
      <c r="A71" s="3"/>
      <c r="B71" s="3"/>
      <c r="C71" s="3"/>
      <c r="D71" s="3"/>
      <c r="E71" s="3"/>
      <c r="F71" s="3"/>
      <c r="G71" s="3"/>
      <c r="H71" s="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5"/>
    </row>
    <row r="72" spans="1:26" s="2" customFormat="1" ht="15" customHeight="1">
      <c r="A72" s="3"/>
      <c r="B72" s="3"/>
      <c r="C72" s="3"/>
      <c r="D72" s="3"/>
      <c r="E72" s="3"/>
      <c r="F72" s="3"/>
      <c r="G72" s="3"/>
      <c r="H72" s="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5"/>
    </row>
    <row r="73" spans="1:26" s="2" customFormat="1" ht="15" customHeight="1">
      <c r="A73" s="3"/>
      <c r="B73" s="3"/>
      <c r="C73" s="3"/>
      <c r="D73" s="3"/>
      <c r="E73" s="3"/>
      <c r="F73" s="3"/>
      <c r="G73" s="3"/>
      <c r="H73" s="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5"/>
    </row>
    <row r="74" spans="1:26" s="2" customFormat="1" ht="15" customHeight="1">
      <c r="A74" s="3"/>
      <c r="B74" s="3"/>
      <c r="C74" s="3"/>
      <c r="D74" s="3"/>
      <c r="E74" s="3"/>
      <c r="F74" s="3"/>
      <c r="G74" s="3"/>
      <c r="H74" s="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5"/>
    </row>
    <row r="75" spans="1:26" s="2" customFormat="1" ht="15" customHeight="1">
      <c r="A75" s="3"/>
      <c r="B75" s="3"/>
      <c r="C75" s="3"/>
      <c r="D75" s="3"/>
      <c r="E75" s="3"/>
      <c r="F75" s="3"/>
      <c r="G75" s="3"/>
      <c r="H75" s="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5"/>
    </row>
    <row r="76" spans="1:26" s="2" customFormat="1" ht="15" customHeight="1">
      <c r="A76" s="3"/>
      <c r="B76" s="3"/>
      <c r="C76" s="3"/>
      <c r="D76" s="3"/>
      <c r="E76" s="3"/>
      <c r="F76" s="3"/>
      <c r="G76" s="3"/>
      <c r="H76" s="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5"/>
    </row>
    <row r="77" spans="1:26" s="2" customFormat="1" ht="15" customHeight="1">
      <c r="A77" s="3"/>
      <c r="B77" s="3"/>
      <c r="C77" s="3"/>
      <c r="D77" s="3"/>
      <c r="E77" s="3"/>
      <c r="F77" s="3"/>
      <c r="G77" s="3"/>
      <c r="H77" s="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5"/>
    </row>
    <row r="78" spans="1:26" s="2" customFormat="1" ht="15" customHeight="1">
      <c r="A78" s="3"/>
      <c r="B78" s="3"/>
      <c r="C78" s="3"/>
      <c r="D78" s="3"/>
      <c r="E78" s="3"/>
      <c r="F78" s="3"/>
      <c r="G78" s="3"/>
      <c r="H78" s="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/>
    </row>
    <row r="79" spans="1:26" s="2" customFormat="1" ht="15" customHeight="1">
      <c r="A79" s="3"/>
      <c r="B79" s="3"/>
      <c r="C79" s="3"/>
      <c r="D79" s="3"/>
      <c r="E79" s="3"/>
      <c r="F79" s="3"/>
      <c r="G79" s="3"/>
      <c r="H79" s="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5"/>
    </row>
    <row r="80" spans="1:26" s="2" customFormat="1" ht="15" customHeight="1">
      <c r="A80" s="3"/>
      <c r="B80" s="3"/>
      <c r="C80" s="3"/>
      <c r="D80" s="3"/>
      <c r="E80" s="3"/>
      <c r="F80" s="3"/>
      <c r="G80" s="3"/>
      <c r="H80" s="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5"/>
    </row>
    <row r="81" spans="1:26" s="2" customFormat="1" ht="15" customHeight="1">
      <c r="A81" s="3"/>
      <c r="B81" s="3"/>
      <c r="C81" s="3"/>
      <c r="D81" s="3"/>
      <c r="E81" s="3"/>
      <c r="F81" s="3"/>
      <c r="G81" s="3"/>
      <c r="H81" s="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5"/>
    </row>
    <row r="82" spans="1:26" s="2" customFormat="1" ht="15" customHeight="1">
      <c r="A82" s="3"/>
      <c r="B82" s="3"/>
      <c r="C82" s="3"/>
      <c r="D82" s="3"/>
      <c r="E82" s="3"/>
      <c r="F82" s="3"/>
      <c r="G82" s="3"/>
      <c r="H82" s="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5"/>
    </row>
    <row r="83" spans="1:26" s="2" customFormat="1" ht="15" customHeight="1">
      <c r="A83" s="3"/>
      <c r="B83" s="3"/>
      <c r="C83" s="3"/>
      <c r="D83" s="3"/>
      <c r="E83" s="3"/>
      <c r="F83" s="3"/>
      <c r="G83" s="3"/>
      <c r="H83" s="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5"/>
    </row>
    <row r="84" spans="1:26" s="2" customFormat="1" ht="15" customHeight="1">
      <c r="A84" s="3"/>
      <c r="B84" s="3"/>
      <c r="C84" s="3"/>
      <c r="D84" s="3"/>
      <c r="E84" s="3"/>
      <c r="F84" s="3"/>
      <c r="G84" s="3"/>
      <c r="H84" s="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5"/>
    </row>
    <row r="85" spans="1:26" s="2" customFormat="1" ht="15" customHeight="1">
      <c r="A85" s="3"/>
      <c r="B85" s="3"/>
      <c r="C85" s="3"/>
      <c r="D85" s="3"/>
      <c r="E85" s="3"/>
      <c r="F85" s="3"/>
      <c r="G85" s="3"/>
      <c r="H85" s="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5"/>
    </row>
    <row r="86" spans="1:26" s="2" customFormat="1" ht="15" customHeight="1">
      <c r="A86" s="3"/>
      <c r="B86" s="3"/>
      <c r="C86" s="3"/>
      <c r="D86" s="3"/>
      <c r="E86" s="3"/>
      <c r="F86" s="3"/>
      <c r="G86" s="3"/>
      <c r="H86" s="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5"/>
    </row>
    <row r="87" spans="1:26" s="2" customFormat="1" ht="15" customHeight="1">
      <c r="A87" s="3"/>
      <c r="B87" s="3"/>
      <c r="C87" s="3"/>
      <c r="D87" s="3"/>
      <c r="E87" s="3"/>
      <c r="F87" s="3"/>
      <c r="G87" s="3"/>
      <c r="H87" s="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5"/>
    </row>
    <row r="88" spans="1:26" s="2" customFormat="1" ht="15" customHeight="1">
      <c r="A88" s="3"/>
      <c r="B88" s="3"/>
      <c r="C88" s="3"/>
      <c r="D88" s="3"/>
      <c r="E88" s="3"/>
      <c r="F88" s="3"/>
      <c r="G88" s="3"/>
      <c r="H88" s="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5"/>
    </row>
    <row r="89" spans="1:26" s="2" customFormat="1" ht="15" customHeight="1">
      <c r="A89" s="3"/>
      <c r="B89" s="3"/>
      <c r="C89" s="3"/>
      <c r="D89" s="3"/>
      <c r="E89" s="3"/>
      <c r="F89" s="3"/>
      <c r="G89" s="3"/>
      <c r="H89" s="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5"/>
    </row>
    <row r="90" spans="1:26" s="2" customFormat="1" ht="15" customHeight="1">
      <c r="A90" s="3"/>
      <c r="B90" s="3"/>
      <c r="C90" s="3"/>
      <c r="D90" s="3"/>
      <c r="E90" s="3"/>
      <c r="F90" s="3"/>
      <c r="G90" s="3"/>
      <c r="H90" s="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5"/>
    </row>
    <row r="91" spans="1:26" s="2" customFormat="1" ht="15" customHeight="1">
      <c r="A91" s="3"/>
      <c r="B91" s="3"/>
      <c r="C91" s="3"/>
      <c r="D91" s="3"/>
      <c r="E91" s="3"/>
      <c r="F91" s="3"/>
      <c r="G91" s="3"/>
      <c r="H91" s="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5"/>
    </row>
    <row r="92" spans="1:26" s="2" customFormat="1" ht="15" customHeight="1">
      <c r="A92" s="3"/>
      <c r="B92" s="3"/>
      <c r="C92" s="3"/>
      <c r="D92" s="3"/>
      <c r="E92" s="3"/>
      <c r="F92" s="3"/>
      <c r="G92" s="3"/>
      <c r="H92" s="3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5"/>
    </row>
    <row r="93" spans="1:26" s="2" customFormat="1" ht="15" customHeight="1">
      <c r="A93" s="3"/>
      <c r="B93" s="3"/>
      <c r="C93" s="3"/>
      <c r="D93" s="3"/>
      <c r="E93" s="3"/>
      <c r="F93" s="3"/>
      <c r="G93" s="3"/>
      <c r="H93" s="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5"/>
    </row>
    <row r="94" spans="1:26" s="2" customFormat="1" ht="15" customHeight="1">
      <c r="A94" s="3"/>
      <c r="B94" s="3"/>
      <c r="C94" s="3"/>
      <c r="D94" s="3"/>
      <c r="E94" s="3"/>
      <c r="F94" s="3"/>
      <c r="G94" s="3"/>
      <c r="H94" s="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5"/>
    </row>
    <row r="95" spans="1:26" s="2" customFormat="1" ht="15" customHeight="1">
      <c r="A95" s="3"/>
      <c r="B95" s="3"/>
      <c r="C95" s="3"/>
      <c r="D95" s="3"/>
      <c r="E95" s="3"/>
      <c r="F95" s="3"/>
      <c r="G95" s="3"/>
      <c r="H95" s="3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5"/>
    </row>
    <row r="96" spans="1:26" s="2" customFormat="1" ht="15" customHeight="1">
      <c r="A96" s="3"/>
      <c r="B96" s="3"/>
      <c r="C96" s="3"/>
      <c r="D96" s="3"/>
      <c r="E96" s="3"/>
      <c r="F96" s="3"/>
      <c r="G96" s="3"/>
      <c r="H96" s="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5"/>
    </row>
    <row r="97" spans="1:26" s="2" customFormat="1" ht="15" customHeight="1">
      <c r="A97" s="3"/>
      <c r="B97" s="3"/>
      <c r="C97" s="3"/>
      <c r="D97" s="3"/>
      <c r="E97" s="3"/>
      <c r="F97" s="3"/>
      <c r="G97" s="3"/>
      <c r="H97" s="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5"/>
    </row>
    <row r="98" spans="1:26" s="2" customFormat="1" ht="15" customHeight="1">
      <c r="A98" s="3"/>
      <c r="B98" s="3"/>
      <c r="C98" s="3"/>
      <c r="D98" s="3"/>
      <c r="E98" s="3"/>
      <c r="F98" s="3"/>
      <c r="G98" s="3"/>
      <c r="H98" s="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5"/>
    </row>
    <row r="99" spans="1:26" s="2" customFormat="1" ht="15" customHeight="1">
      <c r="A99" s="3"/>
      <c r="B99" s="3"/>
      <c r="C99" s="3"/>
      <c r="D99" s="3"/>
      <c r="E99" s="3"/>
      <c r="F99" s="3"/>
      <c r="G99" s="3"/>
      <c r="H99" s="3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5"/>
    </row>
    <row r="100" spans="1:26" s="2" customFormat="1" ht="15" customHeight="1">
      <c r="A100" s="3"/>
      <c r="B100" s="3"/>
      <c r="C100" s="3"/>
      <c r="D100" s="3"/>
      <c r="E100" s="3"/>
      <c r="F100" s="3"/>
      <c r="G100" s="3"/>
      <c r="H100" s="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5"/>
    </row>
    <row r="101" spans="1:26" s="2" customFormat="1" ht="15" customHeight="1">
      <c r="A101" s="3"/>
      <c r="B101" s="3"/>
      <c r="C101" s="3"/>
      <c r="D101" s="3"/>
      <c r="E101" s="3"/>
      <c r="F101" s="3"/>
      <c r="G101" s="3"/>
      <c r="H101" s="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5"/>
    </row>
    <row r="102" spans="1:26" s="2" customFormat="1" ht="15" customHeight="1">
      <c r="A102" s="3"/>
      <c r="B102" s="3"/>
      <c r="C102" s="3"/>
      <c r="D102" s="3"/>
      <c r="E102" s="3"/>
      <c r="F102" s="3"/>
      <c r="G102" s="3"/>
      <c r="H102" s="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5"/>
    </row>
    <row r="103" spans="1:26" s="2" customFormat="1" ht="15" customHeight="1">
      <c r="A103" s="3"/>
      <c r="B103" s="3"/>
      <c r="C103" s="3"/>
      <c r="D103" s="3"/>
      <c r="E103" s="3"/>
      <c r="F103" s="3"/>
      <c r="G103" s="3"/>
      <c r="H103" s="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5"/>
    </row>
    <row r="104" spans="1:26" s="2" customFormat="1" ht="15" customHeight="1">
      <c r="A104" s="3"/>
      <c r="B104" s="3"/>
      <c r="C104" s="3"/>
      <c r="D104" s="3"/>
      <c r="E104" s="3"/>
      <c r="F104" s="3"/>
      <c r="G104" s="3"/>
      <c r="H104" s="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5"/>
    </row>
    <row r="105" spans="1:26" s="2" customFormat="1" ht="15" customHeight="1">
      <c r="A105" s="3"/>
      <c r="B105" s="3"/>
      <c r="C105" s="3"/>
      <c r="D105" s="3"/>
      <c r="E105" s="3"/>
      <c r="F105" s="3"/>
      <c r="G105" s="3"/>
      <c r="H105" s="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5"/>
    </row>
    <row r="106" spans="1:26" s="2" customFormat="1" ht="15" customHeight="1">
      <c r="A106" s="3"/>
      <c r="B106" s="3"/>
      <c r="C106" s="3"/>
      <c r="D106" s="3"/>
      <c r="E106" s="3"/>
      <c r="F106" s="3"/>
      <c r="G106" s="3"/>
      <c r="H106" s="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5"/>
    </row>
    <row r="107" spans="1:26" s="2" customFormat="1" ht="15" customHeight="1">
      <c r="A107" s="3"/>
      <c r="B107" s="3"/>
      <c r="C107" s="3"/>
      <c r="D107" s="3"/>
      <c r="E107" s="3"/>
      <c r="F107" s="3"/>
      <c r="G107" s="3"/>
      <c r="H107" s="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5"/>
    </row>
    <row r="108" spans="1:26" s="2" customFormat="1" ht="15" customHeight="1">
      <c r="A108" s="3"/>
      <c r="B108" s="3"/>
      <c r="C108" s="3"/>
      <c r="D108" s="3"/>
      <c r="E108" s="3"/>
      <c r="F108" s="3"/>
      <c r="G108" s="3"/>
      <c r="H108" s="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5"/>
    </row>
    <row r="109" spans="1:26" s="2" customFormat="1" ht="12.75">
      <c r="A109" s="3"/>
      <c r="B109" s="3"/>
      <c r="C109" s="3"/>
      <c r="D109" s="3"/>
      <c r="E109" s="3"/>
      <c r="F109" s="3"/>
      <c r="G109" s="3"/>
      <c r="H109" s="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5"/>
    </row>
    <row r="110" spans="1:26" s="2" customFormat="1" ht="12.75">
      <c r="A110" s="3"/>
      <c r="B110" s="3"/>
      <c r="C110" s="3"/>
      <c r="D110" s="3"/>
      <c r="E110" s="3"/>
      <c r="F110" s="3"/>
      <c r="G110" s="3"/>
      <c r="H110" s="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5"/>
    </row>
    <row r="111" spans="1:26" s="2" customFormat="1" ht="12.75">
      <c r="A111" s="3"/>
      <c r="B111" s="3"/>
      <c r="C111" s="3"/>
      <c r="D111" s="3"/>
      <c r="E111" s="3"/>
      <c r="F111" s="3"/>
      <c r="G111" s="3"/>
      <c r="H111" s="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5"/>
    </row>
    <row r="112" spans="1:26" s="2" customFormat="1" ht="12.75">
      <c r="A112" s="3"/>
      <c r="B112" s="3"/>
      <c r="C112" s="3"/>
      <c r="D112" s="3"/>
      <c r="E112" s="3"/>
      <c r="F112" s="3"/>
      <c r="G112" s="3"/>
      <c r="H112" s="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5"/>
    </row>
    <row r="113" spans="1:26" s="2" customFormat="1" ht="12.75">
      <c r="A113" s="3"/>
      <c r="B113" s="3"/>
      <c r="C113" s="3"/>
      <c r="D113" s="3"/>
      <c r="E113" s="3"/>
      <c r="F113" s="3"/>
      <c r="G113" s="3"/>
      <c r="H113" s="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"/>
    </row>
    <row r="114" spans="1:26" s="2" customFormat="1" ht="12.75">
      <c r="A114" s="3"/>
      <c r="B114" s="3"/>
      <c r="C114" s="3"/>
      <c r="D114" s="3"/>
      <c r="E114" s="3"/>
      <c r="F114" s="3"/>
      <c r="G114" s="3"/>
      <c r="H114" s="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5"/>
    </row>
    <row r="115" spans="1:26" s="2" customFormat="1" ht="12.75">
      <c r="A115" s="3"/>
      <c r="B115" s="3"/>
      <c r="C115" s="3"/>
      <c r="D115" s="3"/>
      <c r="E115" s="3"/>
      <c r="F115" s="3"/>
      <c r="G115" s="3"/>
      <c r="H115" s="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5"/>
    </row>
  </sheetData>
  <sheetProtection/>
  <printOptions/>
  <pageMargins left="0" right="0" top="1" bottom="1" header="0.5" footer="0.5"/>
  <pageSetup horizontalDpi="300" verticalDpi="300" orientation="portrait" r:id="rId3"/>
  <headerFooter alignWithMargins="0">
    <oddFooter>&amp;L&amp;8Prepared by Palmer Ball
Palmer Ball Consulting, LLC&amp;R&amp;D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25" sqref="C25:M25"/>
    </sheetView>
  </sheetViews>
  <sheetFormatPr defaultColWidth="9.140625" defaultRowHeight="12.75" outlineLevelRow="1"/>
  <cols>
    <col min="1" max="1" width="23.140625" style="0" customWidth="1"/>
    <col min="2" max="2" width="1.8515625" style="0" customWidth="1"/>
    <col min="4" max="4" width="1.8515625" style="0" customWidth="1"/>
    <col min="6" max="6" width="1.7109375" style="0" customWidth="1"/>
    <col min="8" max="8" width="1.7109375" style="0" customWidth="1"/>
    <col min="10" max="10" width="2.00390625" style="0" customWidth="1"/>
    <col min="12" max="12" width="2.28125" style="0" customWidth="1"/>
    <col min="13" max="13" width="9.421875" style="0" bestFit="1" customWidth="1"/>
    <col min="14" max="14" width="2.7109375" style="0" customWidth="1"/>
  </cols>
  <sheetData>
    <row r="1" spans="1:12" ht="12.75">
      <c r="A1" s="25" t="s">
        <v>49</v>
      </c>
      <c r="B1" s="36"/>
      <c r="I1" s="25"/>
      <c r="J1" s="25"/>
      <c r="K1" s="25"/>
      <c r="L1" s="26" t="s">
        <v>50</v>
      </c>
    </row>
    <row r="2" ht="12.75">
      <c r="A2" s="25" t="s">
        <v>53</v>
      </c>
    </row>
    <row r="3" ht="12.75">
      <c r="A3" s="30" t="s">
        <v>52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1" ht="12.75">
      <c r="A11" s="30" t="s">
        <v>72</v>
      </c>
    </row>
    <row r="12" ht="12.75">
      <c r="A12" s="30" t="s">
        <v>73</v>
      </c>
    </row>
    <row r="13" ht="12.75">
      <c r="A13" s="30" t="s">
        <v>48</v>
      </c>
    </row>
    <row r="15" ht="12.75">
      <c r="A15" t="s">
        <v>33</v>
      </c>
    </row>
    <row r="16" ht="12.75">
      <c r="A16" t="s">
        <v>34</v>
      </c>
    </row>
    <row r="17" ht="12.75">
      <c r="A17" t="s">
        <v>35</v>
      </c>
    </row>
    <row r="20" spans="3:13" ht="12.75">
      <c r="C20" s="16" t="s">
        <v>36</v>
      </c>
      <c r="D20" s="1"/>
      <c r="E20" s="16" t="s">
        <v>37</v>
      </c>
      <c r="F20" s="1"/>
      <c r="G20" s="16" t="s">
        <v>38</v>
      </c>
      <c r="H20" s="1"/>
      <c r="I20" s="16" t="s">
        <v>39</v>
      </c>
      <c r="J20" s="1"/>
      <c r="K20" s="16" t="s">
        <v>45</v>
      </c>
      <c r="M20" s="16" t="s">
        <v>51</v>
      </c>
    </row>
    <row r="21" spans="3:12" ht="12.75"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ht="12.75">
      <c r="A22" s="25" t="s">
        <v>54</v>
      </c>
      <c r="B22" s="25"/>
      <c r="C22" s="39">
        <v>17000</v>
      </c>
      <c r="D22" s="25"/>
      <c r="E22" s="39">
        <f>C22*1.02</f>
        <v>17340</v>
      </c>
      <c r="F22" s="25"/>
      <c r="G22" s="39">
        <f>E22*1.025</f>
        <v>17773.5</v>
      </c>
      <c r="H22" s="25"/>
      <c r="I22" s="39">
        <f>G22*1.031</f>
        <v>18324.478499999997</v>
      </c>
      <c r="J22" s="25"/>
      <c r="K22" s="39">
        <f>I22*1.015</f>
        <v>18599.345677499994</v>
      </c>
      <c r="L22" s="25"/>
      <c r="M22" s="40">
        <f>K22*1.04</f>
        <v>19343.319504599993</v>
      </c>
    </row>
    <row r="23" spans="1:13" ht="12.75">
      <c r="A23" s="27" t="s">
        <v>40</v>
      </c>
      <c r="E23" s="32">
        <f>(E22-C22)/C22</f>
        <v>0.02</v>
      </c>
      <c r="G23" s="32">
        <f>(G22-E22)/E22</f>
        <v>0.025</v>
      </c>
      <c r="I23" s="43">
        <f>(I22-G22)/G22</f>
        <v>0.030999999999999858</v>
      </c>
      <c r="K23" s="32">
        <f>(K22-I22)/I22</f>
        <v>0.014999999999999817</v>
      </c>
      <c r="M23" s="46">
        <f>(M22-K22)/K22</f>
        <v>0.039999999999999945</v>
      </c>
    </row>
    <row r="24" ht="12.75">
      <c r="A24" s="27"/>
    </row>
    <row r="25" spans="1:13" ht="12.75" outlineLevel="1">
      <c r="A25" s="27" t="s">
        <v>24</v>
      </c>
      <c r="C25" s="31">
        <f>'HEPI Calculation'!I18</f>
        <v>1.1640195479535738</v>
      </c>
      <c r="E25" s="31">
        <f>'HEPI Calculation'!I16</f>
        <v>1.1338887235941684</v>
      </c>
      <c r="G25" s="31">
        <f>'HEPI Calculation'!I14</f>
        <v>1.1014450867052024</v>
      </c>
      <c r="I25" s="31">
        <f>'HEPI Calculation'!I12</f>
        <v>1.080521689821378</v>
      </c>
      <c r="K25" s="29">
        <f>'HEPI Calculation'!I10</f>
        <v>1.0518906983163125</v>
      </c>
      <c r="M25" s="29">
        <f>'HEPI Calculation'!I8</f>
        <v>1</v>
      </c>
    </row>
    <row r="26" ht="12.75">
      <c r="A26" s="18" t="s">
        <v>41</v>
      </c>
    </row>
    <row r="27" spans="1:13" ht="12.75">
      <c r="A27" s="18" t="s">
        <v>42</v>
      </c>
      <c r="C27" s="28">
        <f>C22*C25</f>
        <v>19788.332315210755</v>
      </c>
      <c r="D27" s="18"/>
      <c r="E27" s="28">
        <f>E22*E25</f>
        <v>19661.63046712288</v>
      </c>
      <c r="F27" s="18"/>
      <c r="G27" s="28">
        <f>G22*G25</f>
        <v>19576.534248554915</v>
      </c>
      <c r="H27" s="18"/>
      <c r="I27" s="28">
        <f>I22*I25</f>
        <v>19799.996473915508</v>
      </c>
      <c r="J27" s="18"/>
      <c r="K27" s="28">
        <f>K22*K25</f>
        <v>19564.47871293196</v>
      </c>
      <c r="M27" s="28">
        <f>M22*M25</f>
        <v>19343.319504599993</v>
      </c>
    </row>
    <row r="28" spans="1:13" ht="12.75">
      <c r="A28" s="18"/>
      <c r="C28" s="28"/>
      <c r="D28" s="18"/>
      <c r="E28" s="28"/>
      <c r="F28" s="18"/>
      <c r="G28" s="28"/>
      <c r="H28" s="18"/>
      <c r="I28" s="28"/>
      <c r="J28" s="18"/>
      <c r="K28" s="28"/>
      <c r="M28" s="28"/>
    </row>
    <row r="29" spans="1:13" ht="12.75">
      <c r="A29" s="18" t="s">
        <v>69</v>
      </c>
      <c r="C29" s="28"/>
      <c r="D29" s="18"/>
      <c r="E29" s="63">
        <f>'HEPI Calculation'!G16</f>
        <v>0.026572999389126592</v>
      </c>
      <c r="F29" s="63"/>
      <c r="G29" s="63">
        <f>'HEPI Calculation'!G14</f>
        <v>0.02945551919071698</v>
      </c>
      <c r="H29" s="63"/>
      <c r="I29" s="63">
        <f>'HEPI Calculation'!G12</f>
        <v>0.01936416184971095</v>
      </c>
      <c r="J29" s="63"/>
      <c r="K29" s="63">
        <f>'HEPI Calculation'!G10</f>
        <v>0.027218599376240497</v>
      </c>
      <c r="L29" s="32"/>
      <c r="M29" s="63">
        <f>'HEPI Calculation'!G8</f>
        <v>0.051890698316312475</v>
      </c>
    </row>
    <row r="30" spans="1:13" ht="12.75">
      <c r="A30" s="18"/>
      <c r="C30" s="28"/>
      <c r="D30" s="18"/>
      <c r="E30" s="28"/>
      <c r="F30" s="18"/>
      <c r="G30" s="28"/>
      <c r="H30" s="18"/>
      <c r="I30" s="28" t="s">
        <v>70</v>
      </c>
      <c r="J30" s="18"/>
      <c r="K30" s="28"/>
      <c r="M30" s="28"/>
    </row>
    <row r="31" spans="1:13" ht="12.75">
      <c r="A31" s="18" t="s">
        <v>43</v>
      </c>
      <c r="E31" s="37">
        <f>E27-C27</f>
        <v>-126.70184808787599</v>
      </c>
      <c r="F31" s="38"/>
      <c r="G31" s="37">
        <f>G27-E27</f>
        <v>-85.09621856796366</v>
      </c>
      <c r="H31" s="18"/>
      <c r="I31" s="64">
        <f>I27-G27</f>
        <v>223.46222536059213</v>
      </c>
      <c r="J31" s="18"/>
      <c r="K31" s="37">
        <f>K27-I27</f>
        <v>-235.51776098354821</v>
      </c>
      <c r="M31" s="37">
        <f>M27-K27</f>
        <v>-221.1592083319665</v>
      </c>
    </row>
    <row r="32" ht="12.75">
      <c r="C32" s="45"/>
    </row>
    <row r="34" spans="5:13" ht="12.75">
      <c r="E34" s="42"/>
      <c r="F34" s="42"/>
      <c r="G34" s="42"/>
      <c r="H34" s="42"/>
      <c r="I34" s="42"/>
      <c r="J34" s="42"/>
      <c r="K34" s="42"/>
      <c r="L34" s="42"/>
      <c r="M34" s="42"/>
    </row>
  </sheetData>
  <sheetProtection/>
  <printOptions/>
  <pageMargins left="0.5" right="0.5" top="1" bottom="1" header="0.5" footer="0.5"/>
  <pageSetup horizontalDpi="300" verticalDpi="300" orientation="portrait" r:id="rId2"/>
  <headerFooter alignWithMargins="0"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6" sqref="J26"/>
    </sheetView>
  </sheetViews>
  <sheetFormatPr defaultColWidth="9.140625" defaultRowHeight="12.75" outlineLevelRow="1"/>
  <cols>
    <col min="1" max="1" width="23.140625" style="0" customWidth="1"/>
    <col min="2" max="2" width="1.8515625" style="0" customWidth="1"/>
    <col min="4" max="4" width="2.28125" style="0" customWidth="1"/>
    <col min="6" max="6" width="2.421875" style="0" customWidth="1"/>
    <col min="8" max="8" width="2.421875" style="0" customWidth="1"/>
    <col min="10" max="10" width="2.421875" style="0" customWidth="1"/>
    <col min="12" max="12" width="2.28125" style="0" customWidth="1"/>
    <col min="13" max="13" width="9.421875" style="0" bestFit="1" customWidth="1"/>
    <col min="14" max="14" width="2.7109375" style="0" customWidth="1"/>
  </cols>
  <sheetData>
    <row r="1" spans="1:12" ht="12.75">
      <c r="A1" s="25" t="s">
        <v>49</v>
      </c>
      <c r="B1" s="36"/>
      <c r="I1" s="25"/>
      <c r="J1" s="25"/>
      <c r="K1" s="25"/>
      <c r="L1" s="26" t="s">
        <v>50</v>
      </c>
    </row>
    <row r="2" ht="12.75">
      <c r="A2" s="25" t="s">
        <v>58</v>
      </c>
    </row>
    <row r="3" ht="12.75">
      <c r="A3" s="30" t="s">
        <v>52</v>
      </c>
    </row>
    <row r="5" ht="12.75">
      <c r="A5" t="s">
        <v>59</v>
      </c>
    </row>
    <row r="6" ht="12.75">
      <c r="A6" t="s">
        <v>60</v>
      </c>
    </row>
    <row r="7" ht="12.75">
      <c r="A7" s="30" t="s">
        <v>66</v>
      </c>
    </row>
    <row r="8" ht="12.75">
      <c r="A8" s="30"/>
    </row>
    <row r="10" spans="3:13" ht="12.75">
      <c r="C10" s="16" t="s">
        <v>36</v>
      </c>
      <c r="D10" s="1"/>
      <c r="E10" s="16" t="s">
        <v>37</v>
      </c>
      <c r="F10" s="1"/>
      <c r="G10" s="16" t="s">
        <v>38</v>
      </c>
      <c r="H10" s="1"/>
      <c r="I10" s="16" t="s">
        <v>39</v>
      </c>
      <c r="J10" s="1"/>
      <c r="K10" s="16" t="s">
        <v>45</v>
      </c>
      <c r="M10" s="16" t="s">
        <v>51</v>
      </c>
    </row>
    <row r="11" spans="3:12" ht="12.75"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ht="12.75">
      <c r="A12" s="25" t="s">
        <v>61</v>
      </c>
      <c r="B12" s="25"/>
      <c r="C12" s="39">
        <v>42000</v>
      </c>
      <c r="D12" s="25"/>
      <c r="E12" s="39">
        <f>C12*1.03</f>
        <v>43260</v>
      </c>
      <c r="F12" s="25"/>
      <c r="G12" s="39">
        <f>E12*1.03</f>
        <v>44557.8</v>
      </c>
      <c r="H12" s="25"/>
      <c r="I12" s="39">
        <f>G12*1.03</f>
        <v>45894.53400000001</v>
      </c>
      <c r="J12" s="25"/>
      <c r="K12" s="39">
        <f>I12*1.03</f>
        <v>47271.37002000001</v>
      </c>
      <c r="L12" s="25"/>
      <c r="M12" s="39">
        <f>K12*1.03</f>
        <v>48689.51112060001</v>
      </c>
    </row>
    <row r="13" spans="1:13" ht="12.75">
      <c r="A13" s="48" t="s">
        <v>62</v>
      </c>
      <c r="E13" s="32">
        <f>(E12-C12)/C12</f>
        <v>0.03</v>
      </c>
      <c r="G13" s="32">
        <f>(G12-E12)/E12</f>
        <v>0.03000000000000007</v>
      </c>
      <c r="I13" s="46">
        <f>(I12-G12)/G12</f>
        <v>0.03000000000000009</v>
      </c>
      <c r="J13" s="47"/>
      <c r="K13" s="46">
        <f>(K12-I12)/I12</f>
        <v>0.030000000000000047</v>
      </c>
      <c r="L13" s="47"/>
      <c r="M13" s="46">
        <f>(M12-K12)/K12</f>
        <v>0.029999999999999954</v>
      </c>
    </row>
    <row r="14" ht="12.75">
      <c r="A14" s="27"/>
    </row>
    <row r="15" spans="1:13" ht="12.75" hidden="1" outlineLevel="1">
      <c r="A15" s="27" t="s">
        <v>24</v>
      </c>
      <c r="C15" s="31">
        <f>'HEPI Calculation'!I41</f>
        <v>1.1107361963190185</v>
      </c>
      <c r="E15" s="31">
        <f>'HEPI Calculation'!I39</f>
        <v>1.085431654676259</v>
      </c>
      <c r="G15" s="31">
        <f>'HEPI Calculation'!I37</f>
        <v>1.0581531268264175</v>
      </c>
      <c r="I15" s="31">
        <f>'HEPI Calculation'!I35</f>
        <v>1.0304496300512238</v>
      </c>
      <c r="K15" s="29">
        <f>'HEPI Calculation'!I33</f>
        <v>1.0208627008739781</v>
      </c>
      <c r="M15" s="29">
        <f>'HEPI Calculation'!I31</f>
        <v>1</v>
      </c>
    </row>
    <row r="16" ht="12.75" collapsed="1">
      <c r="A16" s="18" t="s">
        <v>63</v>
      </c>
    </row>
    <row r="17" spans="1:13" ht="12.75">
      <c r="A17" s="18" t="s">
        <v>68</v>
      </c>
      <c r="C17" s="28">
        <f>C12*C15</f>
        <v>46650.92024539878</v>
      </c>
      <c r="D17" s="18"/>
      <c r="E17" s="28">
        <f>E12*E15</f>
        <v>46955.77338129497</v>
      </c>
      <c r="F17" s="18"/>
      <c r="G17" s="28">
        <f>G12*G15</f>
        <v>47148.975394506146</v>
      </c>
      <c r="H17" s="18"/>
      <c r="I17" s="28">
        <f>I12*I15</f>
        <v>47292.00558167332</v>
      </c>
      <c r="J17" s="18"/>
      <c r="K17" s="28">
        <f>K12*K15</f>
        <v>48257.578472630405</v>
      </c>
      <c r="M17" s="28">
        <f>M12*M15</f>
        <v>48689.51112060001</v>
      </c>
    </row>
    <row r="18" spans="1:13" ht="12.75">
      <c r="A18" s="18"/>
      <c r="C18" s="28"/>
      <c r="D18" s="18"/>
      <c r="E18" s="28"/>
      <c r="F18" s="18"/>
      <c r="G18" s="28"/>
      <c r="H18" s="18"/>
      <c r="I18" s="28"/>
      <c r="J18" s="18"/>
      <c r="K18" s="28"/>
      <c r="M18" s="28"/>
    </row>
    <row r="19" spans="1:14" ht="12.75">
      <c r="A19" s="18" t="s">
        <v>71</v>
      </c>
      <c r="C19" s="28"/>
      <c r="D19" s="63"/>
      <c r="E19" s="63">
        <f>'HEPI Calculation'!G39</f>
        <v>0.023312883435582892</v>
      </c>
      <c r="F19" s="63"/>
      <c r="G19" s="63">
        <f>'HEPI Calculation'!G37</f>
        <v>0.025779376498800854</v>
      </c>
      <c r="H19" s="63"/>
      <c r="I19" s="63">
        <f>'HEPI Calculation'!G35</f>
        <v>0.02688486265341902</v>
      </c>
      <c r="J19" s="63"/>
      <c r="K19" s="63">
        <f>'HEPI Calculation'!G33</f>
        <v>0.009391007398975559</v>
      </c>
      <c r="L19" s="42"/>
      <c r="M19" s="63">
        <f>'HEPI Calculation'!G31</f>
        <v>0.020862700873978107</v>
      </c>
      <c r="N19" s="42"/>
    </row>
    <row r="20" spans="1:13" ht="12.75">
      <c r="A20" s="18"/>
      <c r="C20" s="28"/>
      <c r="D20" s="18"/>
      <c r="E20" s="28"/>
      <c r="F20" s="18"/>
      <c r="G20" s="28"/>
      <c r="H20" s="18"/>
      <c r="I20" s="28"/>
      <c r="J20" s="18"/>
      <c r="K20" s="28"/>
      <c r="M20" s="28"/>
    </row>
    <row r="21" spans="1:15" ht="12.75">
      <c r="A21" s="18" t="s">
        <v>64</v>
      </c>
      <c r="E21" s="49">
        <f>E17-C17</f>
        <v>304.85313589618454</v>
      </c>
      <c r="F21" s="50"/>
      <c r="G21" s="49">
        <f>G17-E17</f>
        <v>193.2020132111793</v>
      </c>
      <c r="H21" s="50"/>
      <c r="I21" s="61">
        <f>I17-G17</f>
        <v>143.03018716717634</v>
      </c>
      <c r="J21" s="50"/>
      <c r="K21" s="49">
        <f>K17-I17</f>
        <v>965.5728909570826</v>
      </c>
      <c r="L21" s="47"/>
      <c r="M21" s="49">
        <f>M17-K17</f>
        <v>431.93264796960284</v>
      </c>
      <c r="N21" s="47"/>
      <c r="O21" s="47"/>
    </row>
  </sheetData>
  <sheetProtection/>
  <printOptions/>
  <pageMargins left="0.5" right="0.5" top="1" bottom="1" header="0.5" footer="0.5"/>
  <pageSetup horizontalDpi="300" verticalDpi="300" orientation="portrait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16" sqref="P16"/>
    </sheetView>
  </sheetViews>
  <sheetFormatPr defaultColWidth="9.140625" defaultRowHeight="12.75"/>
  <cols>
    <col min="1" max="1" width="26.140625" style="0" customWidth="1"/>
    <col min="2" max="2" width="1.57421875" style="0" customWidth="1"/>
    <col min="3" max="3" width="10.421875" style="6" bestFit="1" customWidth="1"/>
    <col min="4" max="4" width="1.7109375" style="6" customWidth="1"/>
    <col min="5" max="5" width="8.8515625" style="6" customWidth="1"/>
    <col min="6" max="6" width="2.00390625" style="6" customWidth="1"/>
    <col min="7" max="7" width="8.8515625" style="6" customWidth="1"/>
    <col min="8" max="8" width="2.28125" style="6" customWidth="1"/>
    <col min="9" max="9" width="8.8515625" style="6" customWidth="1"/>
    <col min="10" max="10" width="2.140625" style="6" customWidth="1"/>
    <col min="11" max="11" width="8.8515625" style="6" customWidth="1"/>
    <col min="12" max="12" width="2.00390625" style="6" customWidth="1"/>
  </cols>
  <sheetData>
    <row r="1" spans="1:11" ht="12.75">
      <c r="A1" t="s">
        <v>16</v>
      </c>
      <c r="G1" s="25"/>
      <c r="H1" s="25"/>
      <c r="I1" s="25"/>
      <c r="J1" s="25"/>
      <c r="K1" s="26" t="s">
        <v>27</v>
      </c>
    </row>
    <row r="2" ht="12.75">
      <c r="A2" s="30" t="s">
        <v>44</v>
      </c>
    </row>
    <row r="3" spans="1:9" ht="12.75">
      <c r="A3" s="30"/>
      <c r="I3" s="44" t="s">
        <v>55</v>
      </c>
    </row>
    <row r="4" ht="12.75">
      <c r="I4" s="44" t="s">
        <v>56</v>
      </c>
    </row>
    <row r="5" ht="12.75">
      <c r="I5" s="44" t="s">
        <v>57</v>
      </c>
    </row>
    <row r="7" spans="1:13" s="1" customFormat="1" ht="12.75">
      <c r="A7" s="16" t="s">
        <v>17</v>
      </c>
      <c r="C7" s="16" t="s">
        <v>36</v>
      </c>
      <c r="E7" s="16" t="s">
        <v>37</v>
      </c>
      <c r="G7" s="16" t="s">
        <v>38</v>
      </c>
      <c r="I7" s="16" t="s">
        <v>39</v>
      </c>
      <c r="K7" s="16" t="s">
        <v>45</v>
      </c>
      <c r="L7" s="4"/>
      <c r="M7" s="16" t="s">
        <v>51</v>
      </c>
    </row>
    <row r="9" spans="1:13" ht="12.75">
      <c r="A9" s="25" t="s">
        <v>26</v>
      </c>
      <c r="C9" s="35">
        <f>'HEPI Analysis - Tuition'!C22</f>
        <v>17000</v>
      </c>
      <c r="E9" s="6">
        <f>C9*1.02</f>
        <v>17340</v>
      </c>
      <c r="G9" s="6">
        <f>E9*1.02</f>
        <v>17686.8</v>
      </c>
      <c r="I9" s="6">
        <f>G9*1.02</f>
        <v>18040.536</v>
      </c>
      <c r="K9" s="6">
        <f>I9*1.02</f>
        <v>18401.34672</v>
      </c>
      <c r="M9" s="6">
        <f>K9*1.02</f>
        <v>18769.373654400002</v>
      </c>
    </row>
    <row r="10" spans="1:13" ht="12.75">
      <c r="A10" s="17" t="s">
        <v>24</v>
      </c>
      <c r="B10" s="21"/>
      <c r="C10" s="22">
        <f>'HEPI Calculation'!I18</f>
        <v>1.1640195479535738</v>
      </c>
      <c r="D10" s="22"/>
      <c r="E10" s="22">
        <f>'HEPI Calculation'!I16</f>
        <v>1.1338887235941684</v>
      </c>
      <c r="F10" s="22"/>
      <c r="G10" s="22">
        <f>'HEPI Calculation'!I14</f>
        <v>1.1014450867052024</v>
      </c>
      <c r="H10" s="22"/>
      <c r="I10" s="22">
        <f>'HEPI Calculation'!I12</f>
        <v>1.080521689821378</v>
      </c>
      <c r="J10" s="22"/>
      <c r="K10" s="22">
        <f>'HEPI Calculation'!I10</f>
        <v>1.0518906983163125</v>
      </c>
      <c r="M10" s="22">
        <f>'HEPI Calculation'!I8</f>
        <v>1</v>
      </c>
    </row>
    <row r="11" spans="1:13" ht="12.75">
      <c r="A11" s="18" t="s">
        <v>22</v>
      </c>
      <c r="M11" s="6"/>
    </row>
    <row r="12" spans="1:13" ht="12.75">
      <c r="A12" s="18" t="s">
        <v>21</v>
      </c>
      <c r="B12" s="18"/>
      <c r="C12" s="19">
        <f>C9*C10</f>
        <v>19788.332315210755</v>
      </c>
      <c r="D12" s="19"/>
      <c r="E12" s="19">
        <f>E9*E10</f>
        <v>19661.63046712288</v>
      </c>
      <c r="F12" s="19"/>
      <c r="G12" s="19">
        <f>G9*G10</f>
        <v>19481.03895953757</v>
      </c>
      <c r="H12" s="19"/>
      <c r="I12" s="19">
        <f>I9*I10</f>
        <v>19493.190444003405</v>
      </c>
      <c r="J12" s="19"/>
      <c r="K12" s="19">
        <f>K9*K10</f>
        <v>19356.20545126139</v>
      </c>
      <c r="M12" s="19">
        <f>M9*M10</f>
        <v>18769.373654400002</v>
      </c>
    </row>
    <row r="13" spans="1:13" ht="12.75">
      <c r="A13" s="18" t="s">
        <v>23</v>
      </c>
      <c r="B13" s="18"/>
      <c r="C13" s="20"/>
      <c r="D13" s="19"/>
      <c r="E13" s="24">
        <f>E12-C12</f>
        <v>-126.70184808787599</v>
      </c>
      <c r="F13" s="24"/>
      <c r="G13" s="24">
        <f>G12-E12</f>
        <v>-180.59150758530814</v>
      </c>
      <c r="H13" s="24"/>
      <c r="I13" s="24">
        <f>I12-G12</f>
        <v>12.151484465834073</v>
      </c>
      <c r="J13" s="19"/>
      <c r="K13" s="24">
        <f>K12-I12</f>
        <v>-136.98499274201458</v>
      </c>
      <c r="M13" s="24">
        <f>M12-K12</f>
        <v>-586.8317968613883</v>
      </c>
    </row>
    <row r="14" spans="1:13" ht="12.75">
      <c r="A14" s="18"/>
      <c r="B14" s="18"/>
      <c r="C14" s="19"/>
      <c r="D14" s="19"/>
      <c r="E14" s="19"/>
      <c r="F14" s="19"/>
      <c r="G14" s="19"/>
      <c r="H14" s="19"/>
      <c r="I14" s="19"/>
      <c r="J14" s="19"/>
      <c r="K14" s="19"/>
      <c r="M14" s="19"/>
    </row>
    <row r="15" ht="12.75">
      <c r="M15" s="6"/>
    </row>
    <row r="16" spans="1:13" ht="12.75">
      <c r="A16" s="25" t="s">
        <v>18</v>
      </c>
      <c r="C16" s="6">
        <f>C9</f>
        <v>17000</v>
      </c>
      <c r="E16" s="6">
        <f>C16*1.03</f>
        <v>17510</v>
      </c>
      <c r="G16" s="6">
        <f>E16*1.03</f>
        <v>18035.3</v>
      </c>
      <c r="I16" s="6">
        <f>G16*1.03</f>
        <v>18576.359</v>
      </c>
      <c r="K16" s="6">
        <f>I16*1.03</f>
        <v>19133.64977</v>
      </c>
      <c r="M16" s="6">
        <f>K16*1.03</f>
        <v>19707.659263100002</v>
      </c>
    </row>
    <row r="17" spans="1:13" s="21" customFormat="1" ht="9.75">
      <c r="A17" s="17" t="s">
        <v>24</v>
      </c>
      <c r="C17" s="22">
        <f>C10</f>
        <v>1.1640195479535738</v>
      </c>
      <c r="D17" s="22"/>
      <c r="E17" s="22">
        <f>E10</f>
        <v>1.1338887235941684</v>
      </c>
      <c r="F17" s="22"/>
      <c r="G17" s="22">
        <f>G10</f>
        <v>1.1014450867052024</v>
      </c>
      <c r="H17" s="22"/>
      <c r="I17" s="22">
        <f>I10</f>
        <v>1.080521689821378</v>
      </c>
      <c r="J17" s="22"/>
      <c r="K17" s="22">
        <f>K10</f>
        <v>1.0518906983163125</v>
      </c>
      <c r="L17" s="23"/>
      <c r="M17" s="22">
        <f>M10</f>
        <v>1</v>
      </c>
    </row>
    <row r="18" spans="1:13" ht="12.75">
      <c r="A18" s="18" t="s">
        <v>22</v>
      </c>
      <c r="M18" s="6"/>
    </row>
    <row r="19" spans="1:13" ht="12.75">
      <c r="A19" s="18" t="s">
        <v>21</v>
      </c>
      <c r="B19" s="18"/>
      <c r="C19" s="19">
        <f>C16*C17</f>
        <v>19788.332315210755</v>
      </c>
      <c r="D19" s="19"/>
      <c r="E19" s="19">
        <f>E16*E17</f>
        <v>19854.39155013389</v>
      </c>
      <c r="F19" s="19"/>
      <c r="G19" s="19">
        <f>G16*G17</f>
        <v>19864.892572254335</v>
      </c>
      <c r="H19" s="19"/>
      <c r="I19" s="19">
        <f>I16*I17</f>
        <v>20072.158817408566</v>
      </c>
      <c r="J19" s="19"/>
      <c r="K19" s="19">
        <f>K16*K17</f>
        <v>20126.50821790505</v>
      </c>
      <c r="M19" s="19">
        <f>M16*M17</f>
        <v>19707.659263100002</v>
      </c>
    </row>
    <row r="20" spans="1:13" ht="12.75">
      <c r="A20" s="18" t="s">
        <v>23</v>
      </c>
      <c r="B20" s="18"/>
      <c r="C20" s="20"/>
      <c r="D20" s="19"/>
      <c r="E20" s="19">
        <f>E19-C19</f>
        <v>66.05923492313377</v>
      </c>
      <c r="F20" s="19"/>
      <c r="G20" s="19">
        <f>G19-E19</f>
        <v>10.501022120446578</v>
      </c>
      <c r="H20" s="19"/>
      <c r="I20" s="19">
        <f>I19-G19</f>
        <v>207.266245154231</v>
      </c>
      <c r="J20" s="19"/>
      <c r="K20" s="19">
        <f>K19-I19</f>
        <v>54.34940049648503</v>
      </c>
      <c r="M20" s="24">
        <f>M19-K19</f>
        <v>-418.8489548050493</v>
      </c>
    </row>
    <row r="21" spans="1:13" ht="12.75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M21" s="19"/>
    </row>
    <row r="22" ht="12.75">
      <c r="M22" s="6"/>
    </row>
    <row r="23" spans="1:13" ht="12.75">
      <c r="A23" s="25" t="s">
        <v>19</v>
      </c>
      <c r="C23" s="6">
        <f>C9</f>
        <v>17000</v>
      </c>
      <c r="E23" s="6">
        <f>C23*1.04</f>
        <v>17680</v>
      </c>
      <c r="G23" s="6">
        <f>E23*1.04</f>
        <v>18387.2</v>
      </c>
      <c r="I23" s="6">
        <f>G23*1.04</f>
        <v>19122.688000000002</v>
      </c>
      <c r="K23" s="6">
        <f>I23*1.04</f>
        <v>19887.595520000003</v>
      </c>
      <c r="M23" s="6">
        <f>K23*1.04</f>
        <v>20683.099340800003</v>
      </c>
    </row>
    <row r="24" spans="1:13" s="21" customFormat="1" ht="9.75">
      <c r="A24" s="17" t="s">
        <v>24</v>
      </c>
      <c r="C24" s="22">
        <f>C17</f>
        <v>1.1640195479535738</v>
      </c>
      <c r="D24" s="22"/>
      <c r="E24" s="22">
        <f>E17</f>
        <v>1.1338887235941684</v>
      </c>
      <c r="F24" s="22"/>
      <c r="G24" s="22">
        <f>G17</f>
        <v>1.1014450867052024</v>
      </c>
      <c r="H24" s="22"/>
      <c r="I24" s="22">
        <f>I17</f>
        <v>1.080521689821378</v>
      </c>
      <c r="J24" s="22"/>
      <c r="K24" s="22">
        <f>K17</f>
        <v>1.0518906983163125</v>
      </c>
      <c r="L24" s="23"/>
      <c r="M24" s="22">
        <f>M17</f>
        <v>1</v>
      </c>
    </row>
    <row r="25" spans="1:13" ht="12.75">
      <c r="A25" s="18" t="s">
        <v>22</v>
      </c>
      <c r="M25" s="6"/>
    </row>
    <row r="26" spans="1:13" ht="12.75">
      <c r="A26" s="18" t="s">
        <v>21</v>
      </c>
      <c r="B26" s="18"/>
      <c r="C26" s="19">
        <f>C23*C24</f>
        <v>19788.332315210755</v>
      </c>
      <c r="D26" s="19"/>
      <c r="E26" s="19">
        <f>E23*E24</f>
        <v>20047.1526331449</v>
      </c>
      <c r="F26" s="19"/>
      <c r="G26" s="19">
        <f>G23*G24</f>
        <v>20252.4910982659</v>
      </c>
      <c r="H26" s="19"/>
      <c r="I26" s="19">
        <f>I23*I24</f>
        <v>20662.479151686992</v>
      </c>
      <c r="J26" s="19"/>
      <c r="K26" s="19">
        <f>K23*K24</f>
        <v>20919.576739365173</v>
      </c>
      <c r="M26" s="19">
        <f>M23*M24</f>
        <v>20683.099340800003</v>
      </c>
    </row>
    <row r="27" spans="1:13" ht="12.75">
      <c r="A27" s="18" t="s">
        <v>23</v>
      </c>
      <c r="B27" s="18"/>
      <c r="C27" s="20"/>
      <c r="D27" s="19"/>
      <c r="E27" s="19">
        <f>E26-C26</f>
        <v>258.82031793414353</v>
      </c>
      <c r="F27" s="19"/>
      <c r="G27" s="19">
        <f>G26-E26</f>
        <v>205.3384651209999</v>
      </c>
      <c r="H27" s="19"/>
      <c r="I27" s="19">
        <f>I26-G26</f>
        <v>409.98805342109335</v>
      </c>
      <c r="J27" s="19"/>
      <c r="K27" s="19">
        <f>K26-I26</f>
        <v>257.0975876781813</v>
      </c>
      <c r="M27" s="24">
        <f>M26-K26</f>
        <v>-236.47739856517</v>
      </c>
    </row>
    <row r="28" ht="12.75">
      <c r="M28" s="6"/>
    </row>
    <row r="29" ht="12.75">
      <c r="M29" s="6"/>
    </row>
    <row r="30" spans="1:13" ht="12.75">
      <c r="A30" s="25" t="s">
        <v>20</v>
      </c>
      <c r="C30" s="6">
        <f>C9</f>
        <v>17000</v>
      </c>
      <c r="E30" s="6">
        <f>C30*1.05</f>
        <v>17850</v>
      </c>
      <c r="G30" s="6">
        <f>E30*1.05</f>
        <v>18742.5</v>
      </c>
      <c r="I30" s="6">
        <f>G30*1.05</f>
        <v>19679.625</v>
      </c>
      <c r="K30" s="6">
        <f>I30*1.05</f>
        <v>20663.60625</v>
      </c>
      <c r="M30" s="6">
        <f>K30*1.05</f>
        <v>21696.7865625</v>
      </c>
    </row>
    <row r="31" spans="1:13" s="21" customFormat="1" ht="9.75">
      <c r="A31" s="17" t="s">
        <v>24</v>
      </c>
      <c r="C31" s="22">
        <f>C24</f>
        <v>1.1640195479535738</v>
      </c>
      <c r="D31" s="22"/>
      <c r="E31" s="22">
        <f>E24</f>
        <v>1.1338887235941684</v>
      </c>
      <c r="F31" s="22"/>
      <c r="G31" s="22">
        <f>G24</f>
        <v>1.1014450867052024</v>
      </c>
      <c r="H31" s="22"/>
      <c r="I31" s="22">
        <f>I24</f>
        <v>1.080521689821378</v>
      </c>
      <c r="J31" s="22"/>
      <c r="K31" s="22">
        <f>K24</f>
        <v>1.0518906983163125</v>
      </c>
      <c r="L31" s="23"/>
      <c r="M31" s="22">
        <f>M24</f>
        <v>1</v>
      </c>
    </row>
    <row r="32" spans="1:13" ht="12.75">
      <c r="A32" s="18" t="s">
        <v>22</v>
      </c>
      <c r="M32" s="6"/>
    </row>
    <row r="33" spans="1:13" ht="12.75">
      <c r="A33" s="18" t="s">
        <v>21</v>
      </c>
      <c r="B33" s="18"/>
      <c r="C33" s="19">
        <f>C30*C31</f>
        <v>19788.332315210755</v>
      </c>
      <c r="D33" s="19"/>
      <c r="E33" s="19">
        <f>E30*E31</f>
        <v>20239.913716155905</v>
      </c>
      <c r="F33" s="19"/>
      <c r="G33" s="19">
        <f>G30*G31</f>
        <v>20643.834537572257</v>
      </c>
      <c r="H33" s="19"/>
      <c r="I33" s="19">
        <f>I30*I31</f>
        <v>21264.261660051037</v>
      </c>
      <c r="J33" s="19"/>
      <c r="K33" s="19">
        <f>K30*K31</f>
        <v>21735.85520804582</v>
      </c>
      <c r="M33" s="19">
        <f>M30*M31</f>
        <v>21696.7865625</v>
      </c>
    </row>
    <row r="34" spans="1:13" ht="12.75">
      <c r="A34" s="18" t="s">
        <v>23</v>
      </c>
      <c r="B34" s="18"/>
      <c r="C34" s="20"/>
      <c r="D34" s="19"/>
      <c r="E34" s="19">
        <f>E33-C33</f>
        <v>451.58140094514965</v>
      </c>
      <c r="F34" s="19"/>
      <c r="G34" s="19">
        <f>G33-E33</f>
        <v>403.9208214163518</v>
      </c>
      <c r="H34" s="19"/>
      <c r="I34" s="19">
        <f>I33-G33</f>
        <v>620.4271224787808</v>
      </c>
      <c r="J34" s="19"/>
      <c r="K34" s="19">
        <f>K33-I33</f>
        <v>471.5935479947839</v>
      </c>
      <c r="M34" s="24">
        <f>M33-K33</f>
        <v>-39.06864554581989</v>
      </c>
    </row>
  </sheetData>
  <sheetProtection/>
  <printOptions/>
  <pageMargins left="0.25" right="0.25" top="1" bottom="1" header="0.5" footer="0.5"/>
  <pageSetup horizontalDpi="600" verticalDpi="600" orientation="portrait" r:id="rId1"/>
  <headerFooter>
    <oddFooter>&amp;L&amp;8Prepared by Palmer Ball
Palmer Ball Consulting, LLC&amp;R&amp;D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 D. Ball</dc:creator>
  <cp:keywords/>
  <dc:description/>
  <cp:lastModifiedBy>Palmer Ball</cp:lastModifiedBy>
  <cp:lastPrinted>2022-07-22T20:32:42Z</cp:lastPrinted>
  <dcterms:created xsi:type="dcterms:W3CDTF">1999-04-20T18:03:06Z</dcterms:created>
  <dcterms:modified xsi:type="dcterms:W3CDTF">2023-04-13T02:47:14Z</dcterms:modified>
  <cp:category/>
  <cp:version/>
  <cp:contentType/>
  <cp:contentStatus/>
</cp:coreProperties>
</file>